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393" activeTab="1"/>
  </bookViews>
  <sheets>
    <sheet name="Дод.1" sheetId="1" r:id="rId1"/>
    <sheet name="Дод2" sheetId="2" r:id="rId2"/>
  </sheets>
  <definedNames>
    <definedName name="_xlnm.Print_Titles" localSheetId="0">'Дод.1'!$7:$8</definedName>
    <definedName name="_xlnm.Print_Titles" localSheetId="1">'Дод2'!$7:$8</definedName>
    <definedName name="_xlnm.Print_Area" localSheetId="0">'Дод.1'!$A$1:$L$84</definedName>
    <definedName name="_xlnm.Print_Area" localSheetId="1">'Дод2'!$A$1:$O$104</definedName>
  </definedNames>
  <calcPr fullCalcOnLoad="1"/>
</workbook>
</file>

<file path=xl/sharedStrings.xml><?xml version="1.0" encoding="utf-8"?>
<sst xmlns="http://schemas.openxmlformats.org/spreadsheetml/2006/main" count="280" uniqueCount="190">
  <si>
    <t>Затверджено на 2020 рік</t>
  </si>
  <si>
    <t>Виконано за 2020рік</t>
  </si>
  <si>
    <t xml:space="preserve">Виконано  
за 2020 рік </t>
  </si>
  <si>
    <t>Виконано за 2020 рік</t>
  </si>
  <si>
    <t>Проведення місцевих виборів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</si>
  <si>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</si>
  <si>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</si>
  <si>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</si>
  <si>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</si>
  <si>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</si>
  <si>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</si>
  <si>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0116020</t>
  </si>
  <si>
    <t>Утримання та розвиток автомобільних доріг та дорожньої інфраструктури за рахунок коштів місцевого бюджету</t>
  </si>
  <si>
    <t>Код</t>
  </si>
  <si>
    <t>Найменування  доходів згідно із бюджетною класифікацією</t>
  </si>
  <si>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</si>
  <si>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</si>
  <si>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</si>
  <si>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</si>
  <si>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</si>
  <si>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</si>
  <si>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</si>
  <si>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Разом доходів</t>
  </si>
  <si>
    <t>Інші субвенції</t>
  </si>
  <si>
    <t>Всього доходів:</t>
  </si>
  <si>
    <t>код</t>
  </si>
  <si>
    <t>Видатки бюджету за функціональною структурою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</si>
  <si>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</si>
  <si>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</si>
  <si>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</si>
  <si>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регіонів, в т.ч. на виконання програм</t>
  </si>
  <si>
    <t>Комплексна програма профілактики злочинності в Харківському районі на 2003-2005 роки</t>
  </si>
  <si>
    <t>Програма допризовної підготовки, військово - патріотичного виховання молоді та призову громадян України на строкову військову службу у 2005 році</t>
  </si>
  <si>
    <t>Соціально-економічний розвиток регіонів, виконання заходів  з упередження аварій та запобігання техногенним катастрофам у житлово- комунальному господарстві та на інших аварійних об"єктах комунальної власності і на виконання  інвестиційних проектів</t>
  </si>
  <si>
    <t>Будівництво і придбання житла  військовослужбовцям та особам рядового і начальницького складу, в тому числі звільненим у запас або відставку за станом здоров"я, віком, вислугою років та у зв"язку із скороченням штатів, які перебувають на квартирному обліку з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воєнниї конфліктів</t>
  </si>
  <si>
    <t>250327</t>
  </si>
  <si>
    <t>250339</t>
  </si>
  <si>
    <t>250342</t>
  </si>
  <si>
    <t>Субвенція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науково-педогічним та іншим категорія</t>
  </si>
  <si>
    <t>Програма основних заходів профілактики та боротьби зі сказом в Харківському районі на 2005-2010 роки</t>
  </si>
  <si>
    <t xml:space="preserve">               загальний фонд</t>
  </si>
  <si>
    <t>спеціальний фонд</t>
  </si>
  <si>
    <t xml:space="preserve">                                                                                                                                             Додаток №1</t>
  </si>
  <si>
    <t xml:space="preserve">Будівництво і придбання житла  військовослужбовцям та особам рядового і начальницького складу, в тому числі звільненим у запас або відставку за станом здоров’я, віком, вислугою років та у зв’язку із скороченням штатів, які перебувають на квартирному обліку з місцем проживання, членам сімей з числа цих осіб, які загинули під час виконання ними службових обов’язків  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</si>
  <si>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</t>
  </si>
  <si>
    <t>Податок на прибуток підприємств</t>
  </si>
  <si>
    <t xml:space="preserve">Податок на прибуток підприємств комунальної  власності </t>
  </si>
  <si>
    <t>Кошти що надходять за  взаємними розрахунками між місцевими бюджетами</t>
  </si>
  <si>
    <t>250343</t>
  </si>
  <si>
    <t>Субвенція з державного бюджету місцевим бюджетам на здійснення виплат, визначених Законом України "Про реструктурізацію заборгованості з виплат , передбачених ст.57 ЗУ "По освіту""</t>
  </si>
  <si>
    <t>Затверджено  на рік</t>
  </si>
  <si>
    <t xml:space="preserve">% виконання </t>
  </si>
  <si>
    <t>Відхилення (+,-)</t>
  </si>
  <si>
    <t>% виконання</t>
  </si>
  <si>
    <t>Додаткова дотація з державного бюджету на вирівнювання фінансової забезпеченості місцевих бюджетів</t>
  </si>
  <si>
    <t>Всього видатків з урахуванням переданих коштів</t>
  </si>
  <si>
    <t>Затверджено на рік з урахуванням змін</t>
  </si>
  <si>
    <t>до плану на рік з урахуванням змін</t>
  </si>
  <si>
    <t>План на І півріччя 2011 року з урахуванням змін</t>
  </si>
  <si>
    <t>Субвенція з 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</t>
  </si>
  <si>
    <t>Затверджено на рік з урахуванням змін (кошторис)</t>
  </si>
  <si>
    <t>250312</t>
  </si>
  <si>
    <t>Додаткова дотація з державного бюджету місцевим бюджетам на забезпечення виплат, пов"язаних із підвищенням рівня оплати праці працівників бюджетної сфери, в т.ч. на підвищення посадового окладу працівника першого тарифного розряду ЄТС</t>
  </si>
  <si>
    <t>250351</t>
  </si>
  <si>
    <t>Субвенція з державного бюджету на реалізацію пріоритетів розвитку регіонів</t>
  </si>
  <si>
    <t>Субвенція з державного бюджету місцевими бюджетами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</si>
  <si>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</si>
  <si>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Субвенція з державнрного бюджету місцевим бюджетам на будівництво, реконструкцію, ремонт та утримання вулиць і доріг комунальної власності у населенних пунктах  </t>
  </si>
  <si>
    <t>250354</t>
  </si>
  <si>
    <t>Офіційні трансферти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</si>
  <si>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</si>
  <si>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</si>
  <si>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Кошти, що находять до районного бюджету</t>
  </si>
  <si>
    <t xml:space="preserve">                                                                                 Додаток №2</t>
  </si>
  <si>
    <t>Кошти, що находять з інших бюджетів</t>
  </si>
  <si>
    <t xml:space="preserve">Від органів державного управління </t>
  </si>
  <si>
    <t>Дотоції</t>
  </si>
  <si>
    <t>Орендна плата за водні об`єкти (їх частини), що надаються в користування на умовах оренди  районними, місцевими радами</t>
  </si>
  <si>
    <t>Організація та проведення громадських робіт</t>
  </si>
  <si>
    <t>Плата за надання адміністративних послуг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</si>
  <si>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</si>
  <si>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</si>
  <si>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</si>
  <si>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</si>
  <si>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Рентна плата та плата за використання інших природних ресурсів</t>
  </si>
  <si>
    <t>0110150</t>
  </si>
  <si>
    <t>0117370</t>
  </si>
  <si>
    <t>Реалізація інших заходів щодо соціально-економічного розвитку територій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</si>
  <si>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</si>
  <si>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</si>
  <si>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</si>
  <si>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Олександр Мороз</t>
  </si>
  <si>
    <t>Бабаївськаселищна рада</t>
  </si>
  <si>
    <t>Надання дошкільної освіти</t>
  </si>
  <si>
    <t>0111010</t>
  </si>
  <si>
    <t>0111161</t>
  </si>
  <si>
    <t>0113033</t>
  </si>
  <si>
    <t>0113242</t>
  </si>
  <si>
    <t>0114060</t>
  </si>
  <si>
    <t>0115011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</si>
  <si>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</si>
  <si>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</si>
  <si>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</si>
  <si>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</si>
  <si>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0117442</t>
  </si>
  <si>
    <t>Утримання та розвиток інших об’єктів транспортної інфраструктури</t>
  </si>
  <si>
    <t>0117461</t>
  </si>
  <si>
    <t>0117310</t>
  </si>
  <si>
    <t>Будівництво-1 об'єктів житлово-комунального господарства</t>
  </si>
  <si>
    <t>0117321</t>
  </si>
  <si>
    <t>Будівництво-1 освітніх установ та закладів</t>
  </si>
  <si>
    <t>0117350</t>
  </si>
  <si>
    <t>Розроблення схем планування та забудови територій (містобудівної документації)</t>
  </si>
  <si>
    <t>0117650</t>
  </si>
  <si>
    <t xml:space="preserve"> 
Проведення експертної грошової оцінки земельної ділянки чи права на неї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</si>
  <si>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</si>
  <si>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</si>
  <si>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0118340</t>
  </si>
  <si>
    <t>Природоохоронні заходи за рахунок цільових фондів</t>
  </si>
  <si>
    <t>Височанська селищна рада</t>
  </si>
  <si>
    <t>0110191</t>
  </si>
  <si>
    <t>0113140</t>
  </si>
  <si>
    <t>0113210</t>
  </si>
  <si>
    <t>0116014</t>
  </si>
  <si>
    <t>Забезпечення збору та вивезення сміття і відходів</t>
  </si>
  <si>
    <t>0118700</t>
  </si>
  <si>
    <t>0119770</t>
  </si>
  <si>
    <t>0119800</t>
  </si>
  <si>
    <t>Покотилівська селищна рада</t>
  </si>
  <si>
    <t>0116011</t>
  </si>
  <si>
    <t>Експлуатація та технічне обслуговування житлового фонду</t>
  </si>
  <si>
    <t>0117693</t>
  </si>
  <si>
    <t>Інші заходи, пов'язані з економічною діяльністю</t>
  </si>
  <si>
    <t>0117324</t>
  </si>
  <si>
    <t>Будівництво-1 установ та закладів культури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</si>
  <si>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</si>
  <si>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</si>
  <si>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Виконання  видаткової частини бюджету Покотилівської селищної ради за 2020 рік</t>
  </si>
  <si>
    <t>Звіт про  виконання бюджету Покотилівської селищної ради за 2020 рік</t>
  </si>
  <si>
    <t xml:space="preserve">Внутрішні податки на товари та послуги  </t>
  </si>
  <si>
    <t>ІV сесії Височанської селищної ради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</si>
  <si>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</si>
  <si>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</si>
  <si>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</si>
  <si>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</si>
  <si>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</si>
  <si>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</si>
  <si>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</si>
  <si>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</si>
  <si>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</si>
  <si>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</si>
  <si>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</si>
  <si>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</si>
  <si>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</si>
  <si>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</si>
  <si>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</si>
  <si>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</si>
  <si>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Адміністративні штрафи та інші санкції </t>
  </si>
  <si>
    <t>Плата за встановлення земельного сервітуту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</si>
  <si>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</si>
  <si>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</si>
  <si>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</si>
  <si>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</si>
  <si>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</si>
  <si>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</si>
  <si>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</si>
  <si>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</si>
  <si>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</si>
  <si>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</si>
  <si>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</si>
  <si>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</si>
  <si>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</si>
  <si>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</si>
  <si>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</si>
  <si>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</si>
  <si>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</si>
  <si>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</si>
  <si>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</si>
  <si>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</si>
  <si>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</si>
  <si>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</si>
  <si>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</si>
  <si>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</si>
  <si>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</si>
  <si>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</si>
  <si>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Цільові фонди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</si>
  <si>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</si>
  <si>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VІIІ скликання від 16.02.2021 року</t>
  </si>
  <si>
    <t>(20325411000)</t>
  </si>
  <si>
    <t>Селищний голова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</si>
</sst>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"/>
    <numFmt numFmtId="177" formatCode="#,##0.0"/>
    <numFmt numFmtId="178" formatCode="_-* #,##0.0\ _г_р_н_._-;\-* #,##0.0\ _г_р_н_._-;_-* &quot;-&quot;??\ _г_р_н_._-;_-@_-"/>
    <numFmt numFmtId="179" formatCode="_-* #,##0\ _г_р_н_._-;\-* #,##0\ _г_р_н_._-;_-* &quot;-&quot;??\ _г_р_н_._-;_-@_-"/>
    <numFmt numFmtId="180" formatCode="_-* #,##0.0\ _₴_-;\-* #,##0.0\ _₴_-;_-* &quot;-&quot;?\ _₴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]dddd\,\ d\ mmmm\ yyyy\ &quot;г&quot;\."/>
  </numFmts>
  <fonts count="66"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176" fontId="1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wrapText="1"/>
    </xf>
    <xf numFmtId="179" fontId="16" fillId="33" borderId="10" xfId="62" applyNumberFormat="1" applyFont="1" applyFill="1" applyBorder="1" applyAlignment="1">
      <alignment horizontal="center" vertical="center" wrapText="1"/>
    </xf>
    <xf numFmtId="179" fontId="16" fillId="33" borderId="10" xfId="62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horizontal="right" vertical="center" wrapText="1"/>
    </xf>
    <xf numFmtId="3" fontId="12" fillId="33" borderId="0" xfId="0" applyNumberFormat="1" applyFont="1" applyFill="1" applyAlignment="1">
      <alignment vertical="center"/>
    </xf>
    <xf numFmtId="3" fontId="8" fillId="33" borderId="10" xfId="0" applyNumberFormat="1" applyFont="1" applyFill="1" applyBorder="1" applyAlignment="1">
      <alignment horizontal="right" vertical="center" wrapText="1"/>
    </xf>
    <xf numFmtId="3" fontId="19" fillId="33" borderId="10" xfId="0" applyNumberFormat="1" applyFont="1" applyFill="1" applyBorder="1" applyAlignment="1">
      <alignment horizontal="right" vertical="center" wrapText="1"/>
    </xf>
    <xf numFmtId="0" fontId="1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vertical="center" wrapText="1"/>
    </xf>
    <xf numFmtId="179" fontId="16" fillId="33" borderId="11" xfId="62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79" fontId="12" fillId="33" borderId="10" xfId="62" applyNumberFormat="1" applyFont="1" applyFill="1" applyBorder="1" applyAlignment="1">
      <alignment horizontal="center" vertical="center" wrapText="1"/>
    </xf>
    <xf numFmtId="179" fontId="12" fillId="33" borderId="11" xfId="6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16" fillId="33" borderId="1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 vertical="top" wrapText="1"/>
    </xf>
    <xf numFmtId="179" fontId="25" fillId="33" borderId="10" xfId="62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wrapText="1"/>
    </xf>
    <xf numFmtId="178" fontId="12" fillId="33" borderId="10" xfId="62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top" wrapText="1"/>
    </xf>
    <xf numFmtId="178" fontId="16" fillId="33" borderId="10" xfId="6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177" fontId="5" fillId="0" borderId="10" xfId="0" applyNumberFormat="1" applyFont="1" applyFill="1" applyBorder="1" applyAlignment="1">
      <alignment horizontal="right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19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3" fontId="21" fillId="33" borderId="10" xfId="0" applyNumberFormat="1" applyFont="1" applyFill="1" applyBorder="1" applyAlignment="1">
      <alignment horizontal="right" vertical="center" wrapText="1"/>
    </xf>
    <xf numFmtId="176" fontId="27" fillId="0" borderId="0" xfId="0" applyNumberFormat="1" applyFont="1" applyFill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6" fillId="33" borderId="16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179" fontId="16" fillId="33" borderId="12" xfId="62" applyNumberFormat="1" applyFont="1" applyFill="1" applyBorder="1" applyAlignment="1">
      <alignment horizontal="center" vertical="center" wrapText="1"/>
    </xf>
    <xf numFmtId="178" fontId="12" fillId="33" borderId="12" xfId="62" applyNumberFormat="1" applyFont="1" applyFill="1" applyBorder="1" applyAlignment="1">
      <alignment horizontal="center" vertical="center" wrapText="1"/>
    </xf>
    <xf numFmtId="179" fontId="12" fillId="33" borderId="12" xfId="62" applyNumberFormat="1" applyFont="1" applyFill="1" applyBorder="1" applyAlignment="1">
      <alignment horizontal="center" vertical="center" wrapText="1"/>
    </xf>
    <xf numFmtId="179" fontId="12" fillId="33" borderId="17" xfId="6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 vertical="center"/>
    </xf>
    <xf numFmtId="0" fontId="16" fillId="33" borderId="14" xfId="0" applyFont="1" applyFill="1" applyBorder="1" applyAlignment="1">
      <alignment horizontal="center" vertical="center"/>
    </xf>
    <xf numFmtId="179" fontId="6" fillId="33" borderId="10" xfId="62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6" fillId="33" borderId="10" xfId="0" applyFont="1" applyFill="1" applyBorder="1" applyAlignment="1">
      <alignment wrapText="1"/>
    </xf>
    <xf numFmtId="0" fontId="27" fillId="0" borderId="14" xfId="0" applyFont="1" applyFill="1" applyBorder="1" applyAlignment="1" quotePrefix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54" applyFont="1" applyFill="1" applyBorder="1" applyAlignment="1">
      <alignment vertical="center" wrapText="1"/>
      <protection/>
    </xf>
    <xf numFmtId="49" fontId="27" fillId="0" borderId="14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177" fontId="5" fillId="34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justify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3" fontId="5" fillId="35" borderId="12" xfId="0" applyNumberFormat="1" applyFont="1" applyFill="1" applyBorder="1" applyAlignment="1">
      <alignment horizontal="right" vertical="center"/>
    </xf>
    <xf numFmtId="177" fontId="5" fillId="35" borderId="12" xfId="0" applyNumberFormat="1" applyFont="1" applyFill="1" applyBorder="1" applyAlignment="1">
      <alignment horizontal="right" vertical="center"/>
    </xf>
    <xf numFmtId="3" fontId="5" fillId="35" borderId="17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49" fontId="5" fillId="36" borderId="26" xfId="0" applyNumberFormat="1" applyFont="1" applyFill="1" applyBorder="1" applyAlignment="1">
      <alignment horizontal="center" vertical="center"/>
    </xf>
    <xf numFmtId="49" fontId="7" fillId="36" borderId="13" xfId="0" applyNumberFormat="1" applyFont="1" applyFill="1" applyBorder="1" applyAlignment="1">
      <alignment horizontal="center" vertical="center"/>
    </xf>
    <xf numFmtId="3" fontId="5" fillId="36" borderId="13" xfId="0" applyNumberFormat="1" applyFont="1" applyFill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3" fontId="5" fillId="36" borderId="13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/>
    </xf>
    <xf numFmtId="169" fontId="5" fillId="0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horizontal="right" vertical="center"/>
    </xf>
    <xf numFmtId="169" fontId="5" fillId="0" borderId="20" xfId="0" applyNumberFormat="1" applyFont="1" applyFill="1" applyBorder="1" applyAlignment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169" fontId="5" fillId="0" borderId="22" xfId="0" applyNumberFormat="1" applyFont="1" applyFill="1" applyBorder="1" applyAlignment="1">
      <alignment horizontal="right" vertical="center"/>
    </xf>
    <xf numFmtId="169" fontId="5" fillId="0" borderId="23" xfId="0" applyNumberFormat="1" applyFont="1" applyFill="1" applyBorder="1" applyAlignment="1">
      <alignment horizontal="right" vertical="center"/>
    </xf>
    <xf numFmtId="49" fontId="6" fillId="33" borderId="16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12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69" fontId="5" fillId="0" borderId="1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180" fontId="5" fillId="36" borderId="13" xfId="0" applyNumberFormat="1" applyFont="1" applyFill="1" applyBorder="1" applyAlignment="1">
      <alignment horizontal="right" vertical="center"/>
    </xf>
    <xf numFmtId="169" fontId="5" fillId="36" borderId="13" xfId="0" applyNumberFormat="1" applyFont="1" applyFill="1" applyBorder="1" applyAlignment="1">
      <alignment horizontal="right" vertical="center"/>
    </xf>
    <xf numFmtId="169" fontId="5" fillId="0" borderId="11" xfId="0" applyNumberFormat="1" applyFont="1" applyFill="1" applyBorder="1" applyAlignment="1">
      <alignment horizontal="right" vertical="center"/>
    </xf>
    <xf numFmtId="49" fontId="27" fillId="0" borderId="27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justify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right" vertical="center"/>
    </xf>
    <xf numFmtId="169" fontId="5" fillId="0" borderId="18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69" fontId="5" fillId="0" borderId="19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179" fontId="13" fillId="0" borderId="10" xfId="62" applyNumberFormat="1" applyFont="1" applyFill="1" applyBorder="1" applyAlignment="1">
      <alignment horizontal="center" vertical="center" wrapText="1"/>
    </xf>
    <xf numFmtId="178" fontId="13" fillId="0" borderId="10" xfId="62" applyNumberFormat="1" applyFont="1" applyFill="1" applyBorder="1" applyAlignment="1">
      <alignment horizontal="center" vertical="center" wrapText="1"/>
    </xf>
    <xf numFmtId="179" fontId="14" fillId="0" borderId="10" xfId="62" applyNumberFormat="1" applyFont="1" applyFill="1" applyBorder="1" applyAlignment="1">
      <alignment horizontal="center" vertical="center" wrapText="1"/>
    </xf>
    <xf numFmtId="179" fontId="13" fillId="0" borderId="11" xfId="62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wrapText="1"/>
    </xf>
    <xf numFmtId="179" fontId="16" fillId="0" borderId="10" xfId="62" applyNumberFormat="1" applyFont="1" applyFill="1" applyBorder="1" applyAlignment="1">
      <alignment horizontal="center" vertical="center" wrapText="1"/>
    </xf>
    <xf numFmtId="178" fontId="16" fillId="0" borderId="10" xfId="62" applyNumberFormat="1" applyFont="1" applyFill="1" applyBorder="1" applyAlignment="1">
      <alignment horizontal="center" vertical="center" wrapText="1"/>
    </xf>
    <xf numFmtId="179" fontId="6" fillId="0" borderId="10" xfId="62" applyNumberFormat="1" applyFont="1" applyFill="1" applyBorder="1" applyAlignment="1">
      <alignment horizontal="center" vertical="center" wrapText="1"/>
    </xf>
    <xf numFmtId="179" fontId="16" fillId="0" borderId="11" xfId="62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top" wrapText="1"/>
    </xf>
    <xf numFmtId="0" fontId="64" fillId="0" borderId="10" xfId="53" applyFont="1" applyFill="1" applyBorder="1">
      <alignment/>
      <protection/>
    </xf>
    <xf numFmtId="0" fontId="65" fillId="0" borderId="10" xfId="53" applyFont="1" applyFill="1" applyBorder="1" applyAlignment="1">
      <alignment wrapText="1"/>
      <protection/>
    </xf>
    <xf numFmtId="0" fontId="12" fillId="0" borderId="10" xfId="0" applyFont="1" applyFill="1" applyBorder="1" applyAlignment="1">
      <alignment horizontal="center" vertical="top" wrapText="1"/>
    </xf>
    <xf numFmtId="0" fontId="64" fillId="0" borderId="10" xfId="53" applyFont="1" applyFill="1" applyBorder="1">
      <alignment/>
      <protection/>
    </xf>
    <xf numFmtId="0" fontId="65" fillId="0" borderId="10" xfId="53" applyFont="1" applyFill="1" applyBorder="1" applyAlignment="1">
      <alignment wrapText="1"/>
      <protection/>
    </xf>
    <xf numFmtId="179" fontId="12" fillId="0" borderId="10" xfId="62" applyNumberFormat="1" applyFont="1" applyFill="1" applyBorder="1" applyAlignment="1">
      <alignment horizontal="center" vertical="center" wrapText="1"/>
    </xf>
    <xf numFmtId="178" fontId="12" fillId="0" borderId="10" xfId="62" applyNumberFormat="1" applyFont="1" applyFill="1" applyBorder="1" applyAlignment="1">
      <alignment horizontal="center" vertical="center" wrapText="1"/>
    </xf>
    <xf numFmtId="179" fontId="12" fillId="0" borderId="11" xfId="62" applyNumberFormat="1" applyFont="1" applyFill="1" applyBorder="1" applyAlignment="1">
      <alignment horizontal="center" vertical="center" wrapText="1"/>
    </xf>
    <xf numFmtId="179" fontId="13" fillId="0" borderId="10" xfId="62" applyNumberFormat="1" applyFont="1" applyFill="1" applyBorder="1" applyAlignment="1">
      <alignment horizontal="center" vertical="center"/>
    </xf>
    <xf numFmtId="0" fontId="64" fillId="0" borderId="10" xfId="53" applyFont="1" applyFill="1" applyBorder="1">
      <alignment/>
      <protection/>
    </xf>
    <xf numFmtId="0" fontId="65" fillId="0" borderId="10" xfId="53" applyFont="1" applyFill="1" applyBorder="1" applyAlignment="1">
      <alignment wrapText="1"/>
      <protection/>
    </xf>
    <xf numFmtId="179" fontId="16" fillId="0" borderId="10" xfId="62" applyNumberFormat="1" applyFont="1" applyFill="1" applyBorder="1" applyAlignment="1">
      <alignment horizontal="center" vertical="center"/>
    </xf>
    <xf numFmtId="179" fontId="10" fillId="0" borderId="10" xfId="62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64" fillId="0" borderId="10" xfId="53" applyFont="1" applyFill="1" applyBorder="1">
      <alignment/>
      <protection/>
    </xf>
    <xf numFmtId="0" fontId="65" fillId="0" borderId="10" xfId="53" applyFont="1" applyFill="1" applyBorder="1" applyAlignment="1">
      <alignment wrapText="1"/>
      <protection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178" fontId="13" fillId="0" borderId="10" xfId="62" applyNumberFormat="1" applyFont="1" applyFill="1" applyBorder="1" applyAlignment="1">
      <alignment horizontal="center" vertical="center"/>
    </xf>
    <xf numFmtId="179" fontId="15" fillId="0" borderId="10" xfId="62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/>
    </xf>
    <xf numFmtId="0" fontId="65" fillId="0" borderId="10" xfId="0" applyFont="1" applyFill="1" applyBorder="1" applyAlignment="1">
      <alignment wrapText="1"/>
    </xf>
    <xf numFmtId="179" fontId="12" fillId="0" borderId="22" xfId="62" applyNumberFormat="1" applyFont="1" applyFill="1" applyBorder="1" applyAlignment="1">
      <alignment horizontal="center" vertical="center" wrapText="1"/>
    </xf>
    <xf numFmtId="178" fontId="12" fillId="0" borderId="22" xfId="62" applyNumberFormat="1" applyFont="1" applyFill="1" applyBorder="1" applyAlignment="1">
      <alignment horizontal="center" vertical="center" wrapText="1"/>
    </xf>
    <xf numFmtId="179" fontId="12" fillId="0" borderId="23" xfId="62" applyNumberFormat="1" applyFont="1" applyFill="1" applyBorder="1" applyAlignment="1">
      <alignment horizontal="center" vertical="center" wrapText="1"/>
    </xf>
    <xf numFmtId="178" fontId="26" fillId="0" borderId="10" xfId="62" applyNumberFormat="1" applyFont="1" applyFill="1" applyBorder="1" applyAlignment="1">
      <alignment horizontal="center" vertical="center" wrapText="1"/>
    </xf>
    <xf numFmtId="179" fontId="26" fillId="0" borderId="10" xfId="62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2" fillId="0" borderId="21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vertical="top" wrapText="1"/>
    </xf>
    <xf numFmtId="179" fontId="12" fillId="0" borderId="29" xfId="62" applyNumberFormat="1" applyFont="1" applyFill="1" applyBorder="1" applyAlignment="1">
      <alignment horizontal="center" vertical="center" wrapText="1"/>
    </xf>
    <xf numFmtId="178" fontId="12" fillId="0" borderId="29" xfId="62" applyNumberFormat="1" applyFont="1" applyFill="1" applyBorder="1" applyAlignment="1">
      <alignment horizontal="center" vertical="center" wrapText="1"/>
    </xf>
    <xf numFmtId="179" fontId="12" fillId="0" borderId="30" xfId="62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vertical="top" wrapText="1"/>
    </xf>
    <xf numFmtId="1" fontId="12" fillId="0" borderId="10" xfId="0" applyNumberFormat="1" applyFont="1" applyFill="1" applyBorder="1" applyAlignment="1">
      <alignment vertical="top" wrapText="1"/>
    </xf>
    <xf numFmtId="0" fontId="64" fillId="0" borderId="20" xfId="0" applyFont="1" applyFill="1" applyBorder="1" applyAlignment="1">
      <alignment/>
    </xf>
    <xf numFmtId="0" fontId="65" fillId="0" borderId="20" xfId="0" applyFont="1" applyFill="1" applyBorder="1" applyAlignment="1">
      <alignment wrapText="1"/>
    </xf>
    <xf numFmtId="179" fontId="16" fillId="0" borderId="20" xfId="62" applyNumberFormat="1" applyFont="1" applyFill="1" applyBorder="1" applyAlignment="1">
      <alignment horizontal="center" vertical="center" wrapText="1"/>
    </xf>
    <xf numFmtId="179" fontId="16" fillId="0" borderId="20" xfId="62" applyNumberFormat="1" applyFont="1" applyFill="1" applyBorder="1" applyAlignment="1">
      <alignment horizontal="center" vertical="center"/>
    </xf>
    <xf numFmtId="178" fontId="16" fillId="0" borderId="20" xfId="62" applyNumberFormat="1" applyFont="1" applyFill="1" applyBorder="1" applyAlignment="1">
      <alignment horizontal="center" vertical="center" wrapText="1"/>
    </xf>
    <xf numFmtId="179" fontId="16" fillId="0" borderId="25" xfId="62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11" fillId="0" borderId="3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center" vertical="center" wrapText="1"/>
    </xf>
    <xf numFmtId="176" fontId="10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85"/>
  <sheetViews>
    <sheetView zoomScale="75" zoomScaleNormal="75" zoomScaleSheetLayoutView="55" workbookViewId="0" topLeftCell="A72">
      <selection activeCell="D91" sqref="D91"/>
    </sheetView>
  </sheetViews>
  <sheetFormatPr defaultColWidth="9.00390625" defaultRowHeight="12.75"/>
  <cols>
    <col min="1" max="1" width="13.25390625" style="3" customWidth="1"/>
    <col min="2" max="2" width="50.00390625" style="2" customWidth="1"/>
    <col min="3" max="5" width="21.75390625" style="2" customWidth="1"/>
    <col min="6" max="6" width="14.875" style="2" customWidth="1"/>
    <col min="7" max="10" width="21.75390625" style="2" customWidth="1"/>
    <col min="11" max="11" width="14.875" style="2" customWidth="1"/>
    <col min="12" max="12" width="21.75390625" style="2" customWidth="1"/>
    <col min="13" max="16384" width="9.125" style="2" customWidth="1"/>
  </cols>
  <sheetData>
    <row r="1" spans="1:12" s="1" customFormat="1" ht="21" customHeight="1">
      <c r="A1" s="249" t="s">
        <v>42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88"/>
    </row>
    <row r="2" spans="1:12" s="1" customFormat="1" ht="18.75">
      <c r="A2" s="249" t="s">
        <v>140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88"/>
    </row>
    <row r="3" spans="1:12" s="1" customFormat="1" ht="18.75">
      <c r="A3" s="249" t="s">
        <v>187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88"/>
    </row>
    <row r="4" spans="1:12" ht="20.25" customHeight="1">
      <c r="A4" s="259" t="s">
        <v>138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2" ht="20.25" customHeight="1" thickBot="1">
      <c r="A5" s="245"/>
      <c r="B5" s="248" t="s">
        <v>188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</row>
    <row r="6" spans="1:12" ht="22.5" customHeight="1">
      <c r="A6" s="256" t="s">
        <v>13</v>
      </c>
      <c r="B6" s="260" t="s">
        <v>14</v>
      </c>
      <c r="C6" s="250" t="s">
        <v>15</v>
      </c>
      <c r="D6" s="251"/>
      <c r="E6" s="251"/>
      <c r="F6" s="251"/>
      <c r="G6" s="263"/>
      <c r="H6" s="250" t="s">
        <v>16</v>
      </c>
      <c r="I6" s="251"/>
      <c r="J6" s="251"/>
      <c r="K6" s="251"/>
      <c r="L6" s="252"/>
    </row>
    <row r="7" spans="1:12" ht="39.75" customHeight="1">
      <c r="A7" s="257"/>
      <c r="B7" s="261"/>
      <c r="C7" s="253" t="s">
        <v>0</v>
      </c>
      <c r="D7" s="253" t="s">
        <v>56</v>
      </c>
      <c r="E7" s="253" t="s">
        <v>2</v>
      </c>
      <c r="F7" s="253" t="s">
        <v>57</v>
      </c>
      <c r="G7" s="253"/>
      <c r="H7" s="253" t="s">
        <v>0</v>
      </c>
      <c r="I7" s="253" t="s">
        <v>56</v>
      </c>
      <c r="J7" s="253" t="s">
        <v>1</v>
      </c>
      <c r="K7" s="253" t="s">
        <v>57</v>
      </c>
      <c r="L7" s="255"/>
    </row>
    <row r="8" spans="1:12" ht="45" customHeight="1" thickBot="1">
      <c r="A8" s="258"/>
      <c r="B8" s="262"/>
      <c r="C8" s="254"/>
      <c r="D8" s="254"/>
      <c r="E8" s="254"/>
      <c r="F8" s="80" t="s">
        <v>53</v>
      </c>
      <c r="G8" s="80" t="s">
        <v>52</v>
      </c>
      <c r="H8" s="254"/>
      <c r="I8" s="254"/>
      <c r="J8" s="254"/>
      <c r="K8" s="80" t="s">
        <v>53</v>
      </c>
      <c r="L8" s="81" t="s">
        <v>52</v>
      </c>
    </row>
    <row r="9" spans="1:12" s="5" customFormat="1" ht="21.75" customHeight="1">
      <c r="A9" s="76">
        <v>1</v>
      </c>
      <c r="B9" s="77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8">
        <v>11</v>
      </c>
      <c r="L9" s="79">
        <v>12</v>
      </c>
    </row>
    <row r="10" spans="1:12" s="42" customFormat="1" ht="15.75" customHeight="1">
      <c r="A10" s="195">
        <v>10000000</v>
      </c>
      <c r="B10" s="200" t="s">
        <v>17</v>
      </c>
      <c r="C10" s="203">
        <f>C11+C15+C18+C20+C35</f>
        <v>12238700</v>
      </c>
      <c r="D10" s="203">
        <f>D11+D15+D18+D20+D35</f>
        <v>10512600</v>
      </c>
      <c r="E10" s="203">
        <f>E11+E15+E18+E20+E35</f>
        <v>11524325.690000001</v>
      </c>
      <c r="F10" s="204">
        <f>E10/D10*100</f>
        <v>109.6239340410555</v>
      </c>
      <c r="G10" s="203">
        <f>E10-D10</f>
        <v>1011725.6900000013</v>
      </c>
      <c r="H10" s="203">
        <f>H11+H15+H18+H20+H35</f>
        <v>1200</v>
      </c>
      <c r="I10" s="203">
        <f>I11+I15+I18+I20+I35</f>
        <v>1200</v>
      </c>
      <c r="J10" s="203">
        <f>J11+J15+J18+J20+J35</f>
        <v>1435.67</v>
      </c>
      <c r="K10" s="204">
        <f>J10/I10*100</f>
        <v>119.63916666666667</v>
      </c>
      <c r="L10" s="203">
        <f>J10-I10</f>
        <v>235.67000000000007</v>
      </c>
    </row>
    <row r="11" spans="1:12" s="5" customFormat="1" ht="31.5">
      <c r="A11" s="195">
        <v>11000000</v>
      </c>
      <c r="B11" s="197" t="s">
        <v>18</v>
      </c>
      <c r="C11" s="185">
        <f>C13</f>
        <v>0</v>
      </c>
      <c r="D11" s="185">
        <f>D13</f>
        <v>0</v>
      </c>
      <c r="E11" s="185">
        <f>E13</f>
        <v>13386</v>
      </c>
      <c r="F11" s="185">
        <f>F13</f>
        <v>0</v>
      </c>
      <c r="G11" s="185">
        <f>G13</f>
        <v>13386</v>
      </c>
      <c r="H11" s="185"/>
      <c r="I11" s="185"/>
      <c r="J11" s="185"/>
      <c r="K11" s="185"/>
      <c r="L11" s="185"/>
    </row>
    <row r="12" spans="1:12" s="108" customFormat="1" ht="78.75" hidden="1">
      <c r="A12" s="106">
        <v>11010900</v>
      </c>
      <c r="B12" s="109" t="s">
        <v>8</v>
      </c>
      <c r="C12" s="17"/>
      <c r="D12" s="17"/>
      <c r="E12" s="17"/>
      <c r="F12" s="52" t="e">
        <f aca="true" t="shared" si="0" ref="F12:F19">E12/D12*100</f>
        <v>#DIV/0!</v>
      </c>
      <c r="G12" s="17">
        <f aca="true" t="shared" si="1" ref="G12:G19">E12-D12</f>
        <v>0</v>
      </c>
      <c r="H12" s="107"/>
      <c r="I12" s="107"/>
      <c r="J12" s="107"/>
      <c r="K12" s="17"/>
      <c r="L12" s="33"/>
    </row>
    <row r="13" spans="1:12" s="5" customFormat="1" ht="15.75" customHeight="1">
      <c r="A13" s="183">
        <v>11020000</v>
      </c>
      <c r="B13" s="184" t="s">
        <v>45</v>
      </c>
      <c r="C13" s="185">
        <f>C14</f>
        <v>0</v>
      </c>
      <c r="D13" s="185">
        <f>D14</f>
        <v>0</v>
      </c>
      <c r="E13" s="185">
        <f>E14</f>
        <v>13386</v>
      </c>
      <c r="F13" s="186">
        <v>0</v>
      </c>
      <c r="G13" s="185">
        <f t="shared" si="1"/>
        <v>13386</v>
      </c>
      <c r="H13" s="187"/>
      <c r="I13" s="187"/>
      <c r="J13" s="187"/>
      <c r="K13" s="185"/>
      <c r="L13" s="188"/>
    </row>
    <row r="14" spans="1:12" ht="32.25" customHeight="1">
      <c r="A14" s="189">
        <v>11020200</v>
      </c>
      <c r="B14" s="190" t="s">
        <v>46</v>
      </c>
      <c r="C14" s="191">
        <v>0</v>
      </c>
      <c r="D14" s="191">
        <v>0</v>
      </c>
      <c r="E14" s="191">
        <v>13386</v>
      </c>
      <c r="F14" s="192"/>
      <c r="G14" s="191">
        <f t="shared" si="1"/>
        <v>13386</v>
      </c>
      <c r="H14" s="193"/>
      <c r="I14" s="193"/>
      <c r="J14" s="193"/>
      <c r="K14" s="191"/>
      <c r="L14" s="194"/>
    </row>
    <row r="15" spans="1:12" ht="32.25" customHeight="1">
      <c r="A15" s="195">
        <v>13000000</v>
      </c>
      <c r="B15" s="196" t="s">
        <v>84</v>
      </c>
      <c r="C15" s="185">
        <f aca="true" t="shared" si="2" ref="C15:E16">C16</f>
        <v>300</v>
      </c>
      <c r="D15" s="185">
        <f t="shared" si="2"/>
        <v>300</v>
      </c>
      <c r="E15" s="185">
        <f t="shared" si="2"/>
        <v>217.91</v>
      </c>
      <c r="F15" s="186">
        <f t="shared" si="0"/>
        <v>72.63666666666666</v>
      </c>
      <c r="G15" s="185">
        <f t="shared" si="1"/>
        <v>-82.09</v>
      </c>
      <c r="H15" s="193"/>
      <c r="I15" s="193"/>
      <c r="J15" s="193"/>
      <c r="K15" s="191"/>
      <c r="L15" s="194"/>
    </row>
    <row r="16" spans="1:12" s="5" customFormat="1" ht="35.25" customHeight="1">
      <c r="A16" s="183">
        <v>13010000</v>
      </c>
      <c r="B16" s="184" t="s">
        <v>9</v>
      </c>
      <c r="C16" s="185">
        <f t="shared" si="2"/>
        <v>300</v>
      </c>
      <c r="D16" s="185">
        <f t="shared" si="2"/>
        <v>300</v>
      </c>
      <c r="E16" s="185">
        <f t="shared" si="2"/>
        <v>217.91</v>
      </c>
      <c r="F16" s="186">
        <f t="shared" si="0"/>
        <v>72.63666666666666</v>
      </c>
      <c r="G16" s="185">
        <f t="shared" si="1"/>
        <v>-82.09</v>
      </c>
      <c r="H16" s="187"/>
      <c r="I16" s="187"/>
      <c r="J16" s="187"/>
      <c r="K16" s="185"/>
      <c r="L16" s="188"/>
    </row>
    <row r="17" spans="1:12" ht="46.5" customHeight="1">
      <c r="A17" s="189">
        <v>13010100</v>
      </c>
      <c r="B17" s="190" t="s">
        <v>10</v>
      </c>
      <c r="C17" s="185">
        <v>300</v>
      </c>
      <c r="D17" s="185">
        <v>300</v>
      </c>
      <c r="E17" s="185">
        <v>217.91</v>
      </c>
      <c r="F17" s="186">
        <f t="shared" si="0"/>
        <v>72.63666666666666</v>
      </c>
      <c r="G17" s="191">
        <f t="shared" si="1"/>
        <v>-82.09</v>
      </c>
      <c r="H17" s="193"/>
      <c r="I17" s="193"/>
      <c r="J17" s="193"/>
      <c r="K17" s="191"/>
      <c r="L17" s="194"/>
    </row>
    <row r="18" spans="1:12" s="5" customFormat="1" ht="15.75">
      <c r="A18" s="195">
        <v>140000000</v>
      </c>
      <c r="B18" s="197" t="s">
        <v>139</v>
      </c>
      <c r="C18" s="185">
        <f>C19</f>
        <v>581900</v>
      </c>
      <c r="D18" s="185">
        <f>D19</f>
        <v>408900</v>
      </c>
      <c r="E18" s="185">
        <f>E19</f>
        <v>679028.14</v>
      </c>
      <c r="F18" s="185">
        <f t="shared" si="0"/>
        <v>166.06215211543164</v>
      </c>
      <c r="G18" s="185">
        <f t="shared" si="1"/>
        <v>270128.14</v>
      </c>
      <c r="H18" s="185"/>
      <c r="I18" s="185"/>
      <c r="J18" s="185"/>
      <c r="K18" s="185"/>
      <c r="L18" s="185"/>
    </row>
    <row r="19" spans="1:12" ht="47.25">
      <c r="A19" s="189">
        <v>14040000</v>
      </c>
      <c r="B19" s="190" t="s">
        <v>141</v>
      </c>
      <c r="C19" s="191">
        <v>581900</v>
      </c>
      <c r="D19" s="191">
        <v>408900</v>
      </c>
      <c r="E19" s="191">
        <v>679028.14</v>
      </c>
      <c r="F19" s="192">
        <f t="shared" si="0"/>
        <v>166.06215211543164</v>
      </c>
      <c r="G19" s="191">
        <f t="shared" si="1"/>
        <v>270128.14</v>
      </c>
      <c r="H19" s="193"/>
      <c r="I19" s="193"/>
      <c r="J19" s="193"/>
      <c r="K19" s="191"/>
      <c r="L19" s="194"/>
    </row>
    <row r="20" spans="1:12" s="5" customFormat="1" ht="15.75">
      <c r="A20" s="195">
        <v>18000000</v>
      </c>
      <c r="B20" s="197" t="s">
        <v>142</v>
      </c>
      <c r="C20" s="185">
        <f>C21+C32</f>
        <v>11656500</v>
      </c>
      <c r="D20" s="185">
        <f>D21+D32</f>
        <v>10103400</v>
      </c>
      <c r="E20" s="185">
        <f>E21+E32</f>
        <v>10831693.64</v>
      </c>
      <c r="F20" s="185">
        <f aca="true" t="shared" si="3" ref="F20:F50">E20/D20*100</f>
        <v>107.20840152819844</v>
      </c>
      <c r="G20" s="185">
        <f aca="true" t="shared" si="4" ref="G20:G50">E20-D20</f>
        <v>728293.6400000006</v>
      </c>
      <c r="H20" s="185"/>
      <c r="I20" s="185"/>
      <c r="J20" s="185"/>
      <c r="K20" s="185"/>
      <c r="L20" s="185"/>
    </row>
    <row r="21" spans="1:12" s="5" customFormat="1" ht="15.75">
      <c r="A21" s="183">
        <v>18010000</v>
      </c>
      <c r="B21" s="184" t="s">
        <v>143</v>
      </c>
      <c r="C21" s="185">
        <f>SUM(C22:C31)</f>
        <v>2164500</v>
      </c>
      <c r="D21" s="185">
        <f>SUM(D22:D31)</f>
        <v>1830600</v>
      </c>
      <c r="E21" s="185">
        <f>SUM(E22:E31)</f>
        <v>2359771.68</v>
      </c>
      <c r="F21" s="186">
        <f t="shared" si="3"/>
        <v>128.90700753851198</v>
      </c>
      <c r="G21" s="185">
        <f t="shared" si="4"/>
        <v>529171.6800000002</v>
      </c>
      <c r="H21" s="187"/>
      <c r="I21" s="187"/>
      <c r="J21" s="187"/>
      <c r="K21" s="185"/>
      <c r="L21" s="188"/>
    </row>
    <row r="22" spans="1:12" ht="38.25">
      <c r="A22" s="198">
        <v>18010100</v>
      </c>
      <c r="B22" s="199" t="s">
        <v>144</v>
      </c>
      <c r="C22" s="191">
        <v>4000</v>
      </c>
      <c r="D22" s="191">
        <v>4000</v>
      </c>
      <c r="E22" s="191">
        <v>4044.4</v>
      </c>
      <c r="F22" s="192">
        <f t="shared" si="3"/>
        <v>101.11000000000001</v>
      </c>
      <c r="G22" s="191">
        <f t="shared" si="4"/>
        <v>44.40000000000009</v>
      </c>
      <c r="H22" s="193"/>
      <c r="I22" s="193"/>
      <c r="J22" s="193"/>
      <c r="K22" s="191"/>
      <c r="L22" s="194"/>
    </row>
    <row r="23" spans="1:12" ht="38.25">
      <c r="A23" s="198">
        <v>18010200</v>
      </c>
      <c r="B23" s="199" t="s">
        <v>145</v>
      </c>
      <c r="C23" s="191">
        <v>71800</v>
      </c>
      <c r="D23" s="191">
        <v>71800</v>
      </c>
      <c r="E23" s="191">
        <v>60483.98</v>
      </c>
      <c r="F23" s="192">
        <f t="shared" si="3"/>
        <v>84.23952646239556</v>
      </c>
      <c r="G23" s="191">
        <f t="shared" si="4"/>
        <v>-11316.019999999997</v>
      </c>
      <c r="H23" s="193"/>
      <c r="I23" s="193"/>
      <c r="J23" s="193"/>
      <c r="K23" s="191"/>
      <c r="L23" s="194"/>
    </row>
    <row r="24" spans="1:12" ht="38.25">
      <c r="A24" s="198">
        <v>18010300</v>
      </c>
      <c r="B24" s="199" t="s">
        <v>146</v>
      </c>
      <c r="C24" s="191">
        <v>198200</v>
      </c>
      <c r="D24" s="191">
        <v>198200</v>
      </c>
      <c r="E24" s="191">
        <v>126759.2</v>
      </c>
      <c r="F24" s="192">
        <f t="shared" si="3"/>
        <v>63.95519677093845</v>
      </c>
      <c r="G24" s="191">
        <f t="shared" si="4"/>
        <v>-71440.8</v>
      </c>
      <c r="H24" s="193"/>
      <c r="I24" s="193"/>
      <c r="J24" s="193"/>
      <c r="K24" s="191"/>
      <c r="L24" s="194"/>
    </row>
    <row r="25" spans="1:12" ht="38.25">
      <c r="A25" s="198">
        <v>18010400</v>
      </c>
      <c r="B25" s="199" t="s">
        <v>147</v>
      </c>
      <c r="C25" s="191">
        <v>113000</v>
      </c>
      <c r="D25" s="191">
        <v>113000</v>
      </c>
      <c r="E25" s="191">
        <v>173179.65</v>
      </c>
      <c r="F25" s="192">
        <f t="shared" si="3"/>
        <v>153.25632743362831</v>
      </c>
      <c r="G25" s="191">
        <f t="shared" si="4"/>
        <v>60179.649999999994</v>
      </c>
      <c r="H25" s="193"/>
      <c r="I25" s="193"/>
      <c r="J25" s="193"/>
      <c r="K25" s="191"/>
      <c r="L25" s="194"/>
    </row>
    <row r="26" spans="1:12" ht="15.75">
      <c r="A26" s="201">
        <v>18010500</v>
      </c>
      <c r="B26" s="202" t="s">
        <v>148</v>
      </c>
      <c r="C26" s="191">
        <v>1154200</v>
      </c>
      <c r="D26" s="191">
        <v>916000</v>
      </c>
      <c r="E26" s="191">
        <v>1174257.06</v>
      </c>
      <c r="F26" s="192">
        <f t="shared" si="3"/>
        <v>128.19400218340613</v>
      </c>
      <c r="G26" s="191">
        <f t="shared" si="4"/>
        <v>258257.06000000006</v>
      </c>
      <c r="H26" s="193"/>
      <c r="I26" s="193"/>
      <c r="J26" s="193"/>
      <c r="K26" s="191"/>
      <c r="L26" s="194"/>
    </row>
    <row r="27" spans="1:12" ht="15.75">
      <c r="A27" s="201">
        <v>18010600</v>
      </c>
      <c r="B27" s="202" t="s">
        <v>149</v>
      </c>
      <c r="C27" s="191">
        <v>307300</v>
      </c>
      <c r="D27" s="191">
        <v>211600</v>
      </c>
      <c r="E27" s="191">
        <v>342782.43</v>
      </c>
      <c r="F27" s="192">
        <f t="shared" si="3"/>
        <v>161.99547731568998</v>
      </c>
      <c r="G27" s="191">
        <f t="shared" si="4"/>
        <v>131182.43</v>
      </c>
      <c r="H27" s="193"/>
      <c r="I27" s="193"/>
      <c r="J27" s="193"/>
      <c r="K27" s="191"/>
      <c r="L27" s="194"/>
    </row>
    <row r="28" spans="1:12" ht="15.75">
      <c r="A28" s="201">
        <v>18010700</v>
      </c>
      <c r="B28" s="202" t="s">
        <v>150</v>
      </c>
      <c r="C28" s="191">
        <v>197700</v>
      </c>
      <c r="D28" s="191">
        <v>197700</v>
      </c>
      <c r="E28" s="191">
        <v>239540.46</v>
      </c>
      <c r="F28" s="192">
        <f t="shared" si="3"/>
        <v>121.16361153262518</v>
      </c>
      <c r="G28" s="191">
        <f t="shared" si="4"/>
        <v>41840.45999999999</v>
      </c>
      <c r="H28" s="193"/>
      <c r="I28" s="193"/>
      <c r="J28" s="193"/>
      <c r="K28" s="191"/>
      <c r="L28" s="194"/>
    </row>
    <row r="29" spans="1:12" ht="15.75">
      <c r="A29" s="201">
        <v>18010900</v>
      </c>
      <c r="B29" s="202" t="s">
        <v>151</v>
      </c>
      <c r="C29" s="191">
        <v>76600</v>
      </c>
      <c r="D29" s="191">
        <v>76600</v>
      </c>
      <c r="E29" s="191">
        <v>147033.39</v>
      </c>
      <c r="F29" s="192">
        <f t="shared" si="3"/>
        <v>191.9495953002611</v>
      </c>
      <c r="G29" s="191">
        <f t="shared" si="4"/>
        <v>70433.39000000001</v>
      </c>
      <c r="H29" s="193"/>
      <c r="I29" s="193"/>
      <c r="J29" s="193"/>
      <c r="K29" s="191"/>
      <c r="L29" s="194"/>
    </row>
    <row r="30" spans="1:12" ht="15.75">
      <c r="A30" s="201">
        <v>18011000</v>
      </c>
      <c r="B30" s="202" t="s">
        <v>152</v>
      </c>
      <c r="C30" s="191">
        <v>16700</v>
      </c>
      <c r="D30" s="191">
        <v>16700</v>
      </c>
      <c r="E30" s="191">
        <v>62524.44</v>
      </c>
      <c r="F30" s="192">
        <f t="shared" si="3"/>
        <v>374.39784431137724</v>
      </c>
      <c r="G30" s="191">
        <f t="shared" si="4"/>
        <v>45824.44</v>
      </c>
      <c r="H30" s="193"/>
      <c r="I30" s="193"/>
      <c r="J30" s="193"/>
      <c r="K30" s="191"/>
      <c r="L30" s="194"/>
    </row>
    <row r="31" spans="1:12" ht="15.75">
      <c r="A31" s="201">
        <v>18011100</v>
      </c>
      <c r="B31" s="202" t="s">
        <v>153</v>
      </c>
      <c r="C31" s="191">
        <v>25000</v>
      </c>
      <c r="D31" s="191">
        <v>25000</v>
      </c>
      <c r="E31" s="191">
        <v>29166.67</v>
      </c>
      <c r="F31" s="192">
        <f t="shared" si="3"/>
        <v>116.66668</v>
      </c>
      <c r="G31" s="191">
        <f t="shared" si="4"/>
        <v>4166.669999999998</v>
      </c>
      <c r="H31" s="193"/>
      <c r="I31" s="193"/>
      <c r="J31" s="193"/>
      <c r="K31" s="191"/>
      <c r="L31" s="194"/>
    </row>
    <row r="32" spans="1:12" s="5" customFormat="1" ht="15.75">
      <c r="A32" s="183">
        <v>18050000</v>
      </c>
      <c r="B32" s="184" t="s">
        <v>154</v>
      </c>
      <c r="C32" s="185">
        <f>SUM(C33:C34)</f>
        <v>9492000</v>
      </c>
      <c r="D32" s="185">
        <f>SUM(D33:D34)</f>
        <v>8272800</v>
      </c>
      <c r="E32" s="185">
        <f>SUM(E33:E34)</f>
        <v>8471921.96</v>
      </c>
      <c r="F32" s="186">
        <f t="shared" si="3"/>
        <v>102.40694758727398</v>
      </c>
      <c r="G32" s="185">
        <f t="shared" si="4"/>
        <v>199121.9600000009</v>
      </c>
      <c r="H32" s="187"/>
      <c r="I32" s="187"/>
      <c r="J32" s="187"/>
      <c r="K32" s="185"/>
      <c r="L32" s="188"/>
    </row>
    <row r="33" spans="1:12" ht="15.75">
      <c r="A33" s="201">
        <v>18050300</v>
      </c>
      <c r="B33" s="202" t="s">
        <v>155</v>
      </c>
      <c r="C33" s="191">
        <v>494200</v>
      </c>
      <c r="D33" s="191">
        <v>312500</v>
      </c>
      <c r="E33" s="191">
        <v>230396.68</v>
      </c>
      <c r="F33" s="192">
        <f t="shared" si="3"/>
        <v>73.7269376</v>
      </c>
      <c r="G33" s="191">
        <f t="shared" si="4"/>
        <v>-82103.32</v>
      </c>
      <c r="H33" s="193"/>
      <c r="I33" s="193"/>
      <c r="J33" s="193"/>
      <c r="K33" s="191"/>
      <c r="L33" s="194"/>
    </row>
    <row r="34" spans="1:12" ht="15.75">
      <c r="A34" s="201">
        <v>18050400</v>
      </c>
      <c r="B34" s="202" t="s">
        <v>156</v>
      </c>
      <c r="C34" s="191">
        <v>8997800</v>
      </c>
      <c r="D34" s="191">
        <v>7960300</v>
      </c>
      <c r="E34" s="191">
        <v>8241525.28</v>
      </c>
      <c r="F34" s="192">
        <f t="shared" si="3"/>
        <v>103.5328477569941</v>
      </c>
      <c r="G34" s="191">
        <f t="shared" si="4"/>
        <v>281225.28000000026</v>
      </c>
      <c r="H34" s="193"/>
      <c r="I34" s="193"/>
      <c r="J34" s="193"/>
      <c r="K34" s="191"/>
      <c r="L34" s="194"/>
    </row>
    <row r="35" spans="1:12" s="5" customFormat="1" ht="15.75">
      <c r="A35" s="195">
        <v>19000000</v>
      </c>
      <c r="B35" s="197" t="s">
        <v>171</v>
      </c>
      <c r="C35" s="197"/>
      <c r="D35" s="197"/>
      <c r="E35" s="197"/>
      <c r="F35" s="197"/>
      <c r="G35" s="197"/>
      <c r="H35" s="197">
        <f>H36</f>
        <v>1200</v>
      </c>
      <c r="I35" s="197">
        <f>I36</f>
        <v>1200</v>
      </c>
      <c r="J35" s="197">
        <f>J36</f>
        <v>1435.67</v>
      </c>
      <c r="K35" s="233">
        <f>K36</f>
        <v>119.63916666666667</v>
      </c>
      <c r="L35" s="234">
        <f>L36</f>
        <v>235.67000000000007</v>
      </c>
    </row>
    <row r="36" spans="1:12" s="5" customFormat="1" ht="15.75">
      <c r="A36" s="183">
        <v>19010000</v>
      </c>
      <c r="B36" s="184" t="s">
        <v>172</v>
      </c>
      <c r="C36" s="184"/>
      <c r="D36" s="184"/>
      <c r="E36" s="184"/>
      <c r="F36" s="184"/>
      <c r="G36" s="184"/>
      <c r="H36" s="187">
        <f>H37</f>
        <v>1200</v>
      </c>
      <c r="I36" s="187">
        <f>I37</f>
        <v>1200</v>
      </c>
      <c r="J36" s="187">
        <f>J37</f>
        <v>1435.67</v>
      </c>
      <c r="K36" s="186">
        <f>J36/I36*100</f>
        <v>119.63916666666667</v>
      </c>
      <c r="L36" s="185">
        <f>J36-I36</f>
        <v>235.67000000000007</v>
      </c>
    </row>
    <row r="37" spans="1:12" ht="51">
      <c r="A37" s="214">
        <v>19010100</v>
      </c>
      <c r="B37" s="215" t="s">
        <v>173</v>
      </c>
      <c r="C37" s="191"/>
      <c r="D37" s="191"/>
      <c r="E37" s="191"/>
      <c r="F37" s="192"/>
      <c r="G37" s="191"/>
      <c r="H37" s="193">
        <v>1200</v>
      </c>
      <c r="I37" s="193">
        <v>1200</v>
      </c>
      <c r="J37" s="193">
        <v>1435.67</v>
      </c>
      <c r="K37" s="192">
        <f>J37/I37*100</f>
        <v>119.63916666666667</v>
      </c>
      <c r="L37" s="191">
        <f>J37-I37</f>
        <v>235.67000000000007</v>
      </c>
    </row>
    <row r="38" spans="1:12" ht="15.75" customHeight="1">
      <c r="A38" s="195">
        <v>20000000</v>
      </c>
      <c r="B38" s="200" t="s">
        <v>19</v>
      </c>
      <c r="C38" s="203">
        <f>C39+C42+C53+C57</f>
        <v>262100</v>
      </c>
      <c r="D38" s="203">
        <f>D39+D42+D53+D57</f>
        <v>272600</v>
      </c>
      <c r="E38" s="203">
        <f>E39+E42+E53+E57</f>
        <v>283685.9</v>
      </c>
      <c r="F38" s="204">
        <f t="shared" si="3"/>
        <v>104.06672780630961</v>
      </c>
      <c r="G38" s="203">
        <f t="shared" si="4"/>
        <v>11085.900000000023</v>
      </c>
      <c r="H38" s="203">
        <f>H39+H42+H53+H57</f>
        <v>989900</v>
      </c>
      <c r="I38" s="203">
        <f>I39+I42+I53+I57</f>
        <v>989900</v>
      </c>
      <c r="J38" s="203">
        <f>J39+J42+J53+J57</f>
        <v>492725.17</v>
      </c>
      <c r="K38" s="204">
        <f>J38/I38*100</f>
        <v>49.77524699464592</v>
      </c>
      <c r="L38" s="205">
        <f>J38-I38</f>
        <v>-497174.83</v>
      </c>
    </row>
    <row r="39" spans="1:12" s="5" customFormat="1" ht="31.5">
      <c r="A39" s="195">
        <v>21000000</v>
      </c>
      <c r="B39" s="200" t="s">
        <v>20</v>
      </c>
      <c r="C39" s="206">
        <f>SUM(C40:C41)</f>
        <v>7300</v>
      </c>
      <c r="D39" s="206">
        <f>SUM(D40:D41)</f>
        <v>7300</v>
      </c>
      <c r="E39" s="206">
        <f>SUM(E40:E41)</f>
        <v>20226.66</v>
      </c>
      <c r="F39" s="206">
        <f t="shared" si="3"/>
        <v>277.07753424657534</v>
      </c>
      <c r="G39" s="206">
        <f t="shared" si="4"/>
        <v>12926.66</v>
      </c>
      <c r="H39" s="206"/>
      <c r="I39" s="206"/>
      <c r="J39" s="206"/>
      <c r="K39" s="206"/>
      <c r="L39" s="206"/>
    </row>
    <row r="40" spans="1:12" ht="15.75">
      <c r="A40" s="207">
        <v>21081100</v>
      </c>
      <c r="B40" s="208" t="s">
        <v>157</v>
      </c>
      <c r="C40" s="191">
        <v>0</v>
      </c>
      <c r="D40" s="191">
        <v>0</v>
      </c>
      <c r="E40" s="209">
        <v>170</v>
      </c>
      <c r="F40" s="192">
        <v>0</v>
      </c>
      <c r="G40" s="191">
        <f t="shared" si="4"/>
        <v>170</v>
      </c>
      <c r="H40" s="210"/>
      <c r="I40" s="210"/>
      <c r="J40" s="193"/>
      <c r="K40" s="191"/>
      <c r="L40" s="194"/>
    </row>
    <row r="41" spans="1:12" ht="15.75">
      <c r="A41" s="207">
        <v>21081700</v>
      </c>
      <c r="B41" s="208" t="s">
        <v>158</v>
      </c>
      <c r="C41" s="191">
        <v>7300</v>
      </c>
      <c r="D41" s="191">
        <v>7300</v>
      </c>
      <c r="E41" s="191">
        <v>20056.66</v>
      </c>
      <c r="F41" s="192">
        <f t="shared" si="3"/>
        <v>274.7487671232877</v>
      </c>
      <c r="G41" s="191">
        <f t="shared" si="4"/>
        <v>12756.66</v>
      </c>
      <c r="H41" s="210"/>
      <c r="I41" s="210"/>
      <c r="J41" s="193"/>
      <c r="K41" s="191"/>
      <c r="L41" s="194"/>
    </row>
    <row r="42" spans="1:12" s="5" customFormat="1" ht="39.75" customHeight="1">
      <c r="A42" s="195">
        <v>22000000</v>
      </c>
      <c r="B42" s="197" t="s">
        <v>21</v>
      </c>
      <c r="C42" s="206">
        <f>C50+C47+C43</f>
        <v>225900</v>
      </c>
      <c r="D42" s="206">
        <f>D50+D47+D43</f>
        <v>201500</v>
      </c>
      <c r="E42" s="206">
        <f>E50+E47+E43</f>
        <v>173971.15</v>
      </c>
      <c r="F42" s="216">
        <f t="shared" si="3"/>
        <v>86.33803970223325</v>
      </c>
      <c r="G42" s="206">
        <f t="shared" si="4"/>
        <v>-27528.850000000006</v>
      </c>
      <c r="H42" s="217"/>
      <c r="I42" s="217"/>
      <c r="J42" s="206"/>
      <c r="K42" s="185"/>
      <c r="L42" s="188"/>
    </row>
    <row r="43" spans="1:12" s="5" customFormat="1" ht="15.75" customHeight="1">
      <c r="A43" s="183">
        <v>22010000</v>
      </c>
      <c r="B43" s="184" t="s">
        <v>79</v>
      </c>
      <c r="C43" s="185">
        <f>SUM(C44:C46)</f>
        <v>79000</v>
      </c>
      <c r="D43" s="185">
        <f>SUM(D44:D46)</f>
        <v>54600</v>
      </c>
      <c r="E43" s="185">
        <f>SUM(E44:E46)</f>
        <v>45362</v>
      </c>
      <c r="F43" s="186">
        <f t="shared" si="3"/>
        <v>83.08058608058609</v>
      </c>
      <c r="G43" s="185">
        <f t="shared" si="4"/>
        <v>-9238</v>
      </c>
      <c r="H43" s="187"/>
      <c r="I43" s="187"/>
      <c r="J43" s="187"/>
      <c r="K43" s="185"/>
      <c r="L43" s="188"/>
    </row>
    <row r="44" spans="1:12" ht="15.75">
      <c r="A44" s="212">
        <v>22012500</v>
      </c>
      <c r="B44" s="213" t="s">
        <v>159</v>
      </c>
      <c r="C44" s="191">
        <v>49300</v>
      </c>
      <c r="D44" s="191">
        <v>42400</v>
      </c>
      <c r="E44" s="191">
        <v>44922</v>
      </c>
      <c r="F44" s="192">
        <f t="shared" si="3"/>
        <v>105.94811320754718</v>
      </c>
      <c r="G44" s="191">
        <f t="shared" si="4"/>
        <v>2522</v>
      </c>
      <c r="H44" s="209"/>
      <c r="I44" s="209"/>
      <c r="J44" s="209"/>
      <c r="K44" s="191"/>
      <c r="L44" s="194"/>
    </row>
    <row r="45" spans="1:12" ht="25.5">
      <c r="A45" s="212">
        <v>22012600</v>
      </c>
      <c r="B45" s="213" t="s">
        <v>160</v>
      </c>
      <c r="C45" s="191">
        <v>29700</v>
      </c>
      <c r="D45" s="191">
        <v>12200</v>
      </c>
      <c r="E45" s="191">
        <v>440</v>
      </c>
      <c r="F45" s="192">
        <f t="shared" si="3"/>
        <v>3.606557377049181</v>
      </c>
      <c r="G45" s="191">
        <f t="shared" si="4"/>
        <v>-11760</v>
      </c>
      <c r="H45" s="209"/>
      <c r="I45" s="209"/>
      <c r="J45" s="209"/>
      <c r="K45" s="191"/>
      <c r="L45" s="194"/>
    </row>
    <row r="46" spans="1:12" s="108" customFormat="1" ht="94.5" hidden="1">
      <c r="A46" s="106">
        <v>22012900</v>
      </c>
      <c r="B46" s="39" t="s">
        <v>80</v>
      </c>
      <c r="C46" s="17"/>
      <c r="D46" s="17"/>
      <c r="E46" s="18"/>
      <c r="F46" s="192" t="e">
        <f t="shared" si="3"/>
        <v>#DIV/0!</v>
      </c>
      <c r="G46" s="191">
        <f t="shared" si="4"/>
        <v>0</v>
      </c>
      <c r="H46" s="18"/>
      <c r="I46" s="18"/>
      <c r="J46" s="18"/>
      <c r="K46" s="17"/>
      <c r="L46" s="33"/>
    </row>
    <row r="47" spans="1:12" s="5" customFormat="1" ht="47.25">
      <c r="A47" s="183">
        <v>22080000</v>
      </c>
      <c r="B47" s="184" t="s">
        <v>161</v>
      </c>
      <c r="C47" s="185">
        <f>SUM(C48)</f>
        <v>138500</v>
      </c>
      <c r="D47" s="185">
        <f>SUM(D48)</f>
        <v>138500</v>
      </c>
      <c r="E47" s="185">
        <f>SUM(E48)</f>
        <v>123850.9</v>
      </c>
      <c r="F47" s="186">
        <f>E47/D47*100</f>
        <v>89.42303249097473</v>
      </c>
      <c r="G47" s="185">
        <f>E47-D47</f>
        <v>-14649.100000000006</v>
      </c>
      <c r="H47" s="187"/>
      <c r="I47" s="187"/>
      <c r="J47" s="187"/>
      <c r="K47" s="185"/>
      <c r="L47" s="188"/>
    </row>
    <row r="48" spans="1:12" ht="63">
      <c r="A48" s="189">
        <v>22080400</v>
      </c>
      <c r="B48" s="211" t="s">
        <v>162</v>
      </c>
      <c r="C48" s="191">
        <v>138500</v>
      </c>
      <c r="D48" s="191">
        <v>138500</v>
      </c>
      <c r="E48" s="191">
        <v>123850.9</v>
      </c>
      <c r="F48" s="192">
        <f t="shared" si="3"/>
        <v>89.42303249097473</v>
      </c>
      <c r="G48" s="191">
        <f t="shared" si="4"/>
        <v>-14649.100000000006</v>
      </c>
      <c r="H48" s="209"/>
      <c r="I48" s="209"/>
      <c r="J48" s="209"/>
      <c r="K48" s="191"/>
      <c r="L48" s="194">
        <f>J48-I48</f>
        <v>0</v>
      </c>
    </row>
    <row r="49" spans="1:12" s="108" customFormat="1" ht="47.25" hidden="1">
      <c r="A49" s="106">
        <v>22130000</v>
      </c>
      <c r="B49" s="39" t="s">
        <v>77</v>
      </c>
      <c r="C49" s="17"/>
      <c r="D49" s="17"/>
      <c r="E49" s="18"/>
      <c r="F49" s="192" t="e">
        <f t="shared" si="3"/>
        <v>#DIV/0!</v>
      </c>
      <c r="G49" s="191">
        <f t="shared" si="4"/>
        <v>0</v>
      </c>
      <c r="H49" s="18"/>
      <c r="I49" s="18"/>
      <c r="J49" s="18"/>
      <c r="K49" s="17"/>
      <c r="L49" s="33">
        <f>J49-I49</f>
        <v>0</v>
      </c>
    </row>
    <row r="50" spans="1:12" s="5" customFormat="1" ht="15.75">
      <c r="A50" s="183">
        <v>22090000</v>
      </c>
      <c r="B50" s="184" t="s">
        <v>163</v>
      </c>
      <c r="C50" s="185">
        <f>SUM(C51:C52)</f>
        <v>8400</v>
      </c>
      <c r="D50" s="185">
        <f>SUM(D51:D52)</f>
        <v>8400</v>
      </c>
      <c r="E50" s="185">
        <f>SUM(E51:E52)</f>
        <v>4758.25</v>
      </c>
      <c r="F50" s="186">
        <f t="shared" si="3"/>
        <v>56.64583333333333</v>
      </c>
      <c r="G50" s="185">
        <f t="shared" si="4"/>
        <v>-3641.75</v>
      </c>
      <c r="H50" s="187"/>
      <c r="I50" s="187"/>
      <c r="J50" s="187"/>
      <c r="K50" s="185"/>
      <c r="L50" s="188"/>
    </row>
    <row r="51" spans="1:12" ht="63">
      <c r="A51" s="189">
        <v>22090100</v>
      </c>
      <c r="B51" s="211" t="s">
        <v>164</v>
      </c>
      <c r="C51" s="191">
        <v>5600</v>
      </c>
      <c r="D51" s="191">
        <v>5600</v>
      </c>
      <c r="E51" s="191">
        <v>2873.7</v>
      </c>
      <c r="F51" s="192">
        <f>E51/D51*100</f>
        <v>51.31607142857143</v>
      </c>
      <c r="G51" s="191">
        <f>E51-D51</f>
        <v>-2726.3</v>
      </c>
      <c r="H51" s="209"/>
      <c r="I51" s="209"/>
      <c r="J51" s="209"/>
      <c r="K51" s="191"/>
      <c r="L51" s="194">
        <f>J51-I51</f>
        <v>0</v>
      </c>
    </row>
    <row r="52" spans="1:12" ht="47.25">
      <c r="A52" s="189">
        <v>22090400</v>
      </c>
      <c r="B52" s="211" t="s">
        <v>165</v>
      </c>
      <c r="C52" s="191">
        <v>2800</v>
      </c>
      <c r="D52" s="191">
        <v>2800</v>
      </c>
      <c r="E52" s="209">
        <v>1884.55</v>
      </c>
      <c r="F52" s="192">
        <f>E52/D52*100</f>
        <v>67.30535714285713</v>
      </c>
      <c r="G52" s="191">
        <f>E52-D52</f>
        <v>-915.45</v>
      </c>
      <c r="H52" s="209"/>
      <c r="I52" s="209"/>
      <c r="J52" s="209"/>
      <c r="K52" s="191"/>
      <c r="L52" s="194"/>
    </row>
    <row r="53" spans="1:12" s="5" customFormat="1" ht="39.75" customHeight="1">
      <c r="A53" s="195">
        <v>24000000</v>
      </c>
      <c r="B53" s="197" t="s">
        <v>166</v>
      </c>
      <c r="C53" s="206">
        <f>C54+C56</f>
        <v>28900</v>
      </c>
      <c r="D53" s="206">
        <f>D54+D56</f>
        <v>63800</v>
      </c>
      <c r="E53" s="206">
        <f>E54+E56</f>
        <v>89488.09</v>
      </c>
      <c r="F53" s="216">
        <f>E53/D53*100</f>
        <v>140.26346394984327</v>
      </c>
      <c r="G53" s="206">
        <f>E53-D53</f>
        <v>25688.089999999997</v>
      </c>
      <c r="H53" s="206"/>
      <c r="I53" s="206"/>
      <c r="J53" s="206">
        <f>J54+J56</f>
        <v>19000</v>
      </c>
      <c r="K53" s="216">
        <v>0</v>
      </c>
      <c r="L53" s="206">
        <f>J53-I53</f>
        <v>19000</v>
      </c>
    </row>
    <row r="54" spans="1:12" s="5" customFormat="1" ht="15.75">
      <c r="A54" s="183">
        <v>24060000</v>
      </c>
      <c r="B54" s="184" t="s">
        <v>167</v>
      </c>
      <c r="C54" s="185">
        <f>C55</f>
        <v>28900</v>
      </c>
      <c r="D54" s="185">
        <f>D55</f>
        <v>63800</v>
      </c>
      <c r="E54" s="185">
        <f>E55</f>
        <v>89488.09</v>
      </c>
      <c r="F54" s="186">
        <f>E54/D54*100</f>
        <v>140.26346394984327</v>
      </c>
      <c r="G54" s="185">
        <f>E54-D54</f>
        <v>25688.089999999997</v>
      </c>
      <c r="H54" s="185"/>
      <c r="I54" s="185"/>
      <c r="J54" s="185"/>
      <c r="K54" s="186"/>
      <c r="L54" s="185"/>
    </row>
    <row r="55" spans="1:12" ht="15.75">
      <c r="A55" s="218">
        <v>24060300</v>
      </c>
      <c r="B55" s="219" t="s">
        <v>167</v>
      </c>
      <c r="C55" s="191">
        <v>28900</v>
      </c>
      <c r="D55" s="191">
        <v>63800</v>
      </c>
      <c r="E55" s="191">
        <v>89488.09</v>
      </c>
      <c r="F55" s="192">
        <f>E55/D55*100</f>
        <v>140.26346394984327</v>
      </c>
      <c r="G55" s="191">
        <f>E55-D55</f>
        <v>25688.089999999997</v>
      </c>
      <c r="H55" s="209"/>
      <c r="I55" s="209"/>
      <c r="J55" s="209"/>
      <c r="K55" s="191"/>
      <c r="L55" s="194"/>
    </row>
    <row r="56" spans="1:12" ht="25.5">
      <c r="A56" s="235">
        <v>24170000</v>
      </c>
      <c r="B56" s="236" t="s">
        <v>174</v>
      </c>
      <c r="C56" s="237"/>
      <c r="D56" s="237"/>
      <c r="E56" s="238"/>
      <c r="F56" s="239"/>
      <c r="G56" s="237"/>
      <c r="H56" s="238"/>
      <c r="I56" s="238"/>
      <c r="J56" s="238">
        <v>19000</v>
      </c>
      <c r="K56" s="237">
        <v>0</v>
      </c>
      <c r="L56" s="240">
        <f>J56-I56</f>
        <v>19000</v>
      </c>
    </row>
    <row r="57" spans="1:12" s="5" customFormat="1" ht="39.75" customHeight="1">
      <c r="A57" s="195">
        <v>25000000</v>
      </c>
      <c r="B57" s="197" t="s">
        <v>175</v>
      </c>
      <c r="C57" s="206"/>
      <c r="D57" s="206"/>
      <c r="E57" s="206"/>
      <c r="F57" s="206"/>
      <c r="G57" s="206"/>
      <c r="H57" s="206">
        <f aca="true" t="shared" si="5" ref="H57:L58">H58</f>
        <v>989900</v>
      </c>
      <c r="I57" s="206">
        <f t="shared" si="5"/>
        <v>989900</v>
      </c>
      <c r="J57" s="206">
        <f t="shared" si="5"/>
        <v>473725.17</v>
      </c>
      <c r="K57" s="216">
        <f t="shared" si="5"/>
        <v>47.85586119810082</v>
      </c>
      <c r="L57" s="206">
        <f t="shared" si="5"/>
        <v>-516174.83</v>
      </c>
    </row>
    <row r="58" spans="1:12" s="5" customFormat="1" ht="47.25">
      <c r="A58" s="183">
        <v>25010000</v>
      </c>
      <c r="B58" s="184" t="s">
        <v>176</v>
      </c>
      <c r="C58" s="185"/>
      <c r="D58" s="185"/>
      <c r="E58" s="185"/>
      <c r="F58" s="185"/>
      <c r="G58" s="185"/>
      <c r="H58" s="185">
        <f t="shared" si="5"/>
        <v>989900</v>
      </c>
      <c r="I58" s="185">
        <f t="shared" si="5"/>
        <v>989900</v>
      </c>
      <c r="J58" s="185">
        <f t="shared" si="5"/>
        <v>473725.17</v>
      </c>
      <c r="K58" s="186">
        <f t="shared" si="5"/>
        <v>47.85586119810082</v>
      </c>
      <c r="L58" s="185">
        <f t="shared" si="5"/>
        <v>-516174.83</v>
      </c>
    </row>
    <row r="59" spans="1:12" s="243" customFormat="1" ht="25.5">
      <c r="A59" s="214">
        <v>25010100</v>
      </c>
      <c r="B59" s="215" t="s">
        <v>177</v>
      </c>
      <c r="C59" s="191"/>
      <c r="D59" s="191"/>
      <c r="E59" s="209"/>
      <c r="F59" s="192"/>
      <c r="G59" s="191"/>
      <c r="H59" s="209">
        <v>989900</v>
      </c>
      <c r="I59" s="209">
        <v>989900</v>
      </c>
      <c r="J59" s="209">
        <v>473725.17</v>
      </c>
      <c r="K59" s="192">
        <f>J59/I59*100</f>
        <v>47.85586119810082</v>
      </c>
      <c r="L59" s="191">
        <f>J59-I59</f>
        <v>-516174.83</v>
      </c>
    </row>
    <row r="60" spans="1:12" ht="15.75" customHeight="1">
      <c r="A60" s="195">
        <v>30000000</v>
      </c>
      <c r="B60" s="200" t="s">
        <v>178</v>
      </c>
      <c r="C60" s="203"/>
      <c r="D60" s="203"/>
      <c r="E60" s="203"/>
      <c r="F60" s="204"/>
      <c r="G60" s="203"/>
      <c r="H60" s="203">
        <f>H61+H63</f>
        <v>114000</v>
      </c>
      <c r="I60" s="203">
        <f>I61+I63</f>
        <v>747500</v>
      </c>
      <c r="J60" s="203">
        <f>J61+J63</f>
        <v>2758131.27</v>
      </c>
      <c r="K60" s="204">
        <f>J60/I60*100</f>
        <v>368.9807719063545</v>
      </c>
      <c r="L60" s="203">
        <f>J60-I60</f>
        <v>2010631.27</v>
      </c>
    </row>
    <row r="61" spans="1:12" s="5" customFormat="1" ht="39.75" customHeight="1">
      <c r="A61" s="195">
        <v>31000000</v>
      </c>
      <c r="B61" s="197" t="s">
        <v>179</v>
      </c>
      <c r="C61" s="206"/>
      <c r="D61" s="206"/>
      <c r="E61" s="206"/>
      <c r="F61" s="206"/>
      <c r="G61" s="206"/>
      <c r="H61" s="206"/>
      <c r="I61" s="206"/>
      <c r="J61" s="206">
        <f>J62</f>
        <v>1102283.31</v>
      </c>
      <c r="K61" s="206">
        <f>K62</f>
        <v>0</v>
      </c>
      <c r="L61" s="206">
        <f>L62</f>
        <v>1102283.31</v>
      </c>
    </row>
    <row r="62" spans="1:12" s="243" customFormat="1" ht="38.25">
      <c r="A62" s="214">
        <v>31030000</v>
      </c>
      <c r="B62" s="215" t="s">
        <v>180</v>
      </c>
      <c r="C62" s="191"/>
      <c r="D62" s="191"/>
      <c r="E62" s="209"/>
      <c r="F62" s="192"/>
      <c r="G62" s="191"/>
      <c r="H62" s="209"/>
      <c r="I62" s="209"/>
      <c r="J62" s="209">
        <v>1102283.31</v>
      </c>
      <c r="K62" s="192">
        <v>0</v>
      </c>
      <c r="L62" s="191">
        <f>J62-I62</f>
        <v>1102283.31</v>
      </c>
    </row>
    <row r="63" spans="1:12" s="5" customFormat="1" ht="39.75" customHeight="1">
      <c r="A63" s="195">
        <v>33000000</v>
      </c>
      <c r="B63" s="197" t="s">
        <v>181</v>
      </c>
      <c r="C63" s="206"/>
      <c r="D63" s="206"/>
      <c r="E63" s="206"/>
      <c r="F63" s="206"/>
      <c r="G63" s="206"/>
      <c r="H63" s="206">
        <f aca="true" t="shared" si="6" ref="H63:L64">H64</f>
        <v>114000</v>
      </c>
      <c r="I63" s="206">
        <f t="shared" si="6"/>
        <v>747500</v>
      </c>
      <c r="J63" s="206">
        <f t="shared" si="6"/>
        <v>1655847.96</v>
      </c>
      <c r="K63" s="216">
        <f t="shared" si="6"/>
        <v>221.51812173913044</v>
      </c>
      <c r="L63" s="206">
        <f t="shared" si="6"/>
        <v>908347.96</v>
      </c>
    </row>
    <row r="64" spans="1:12" s="5" customFormat="1" ht="15.75">
      <c r="A64" s="183">
        <v>33010000</v>
      </c>
      <c r="B64" s="184" t="s">
        <v>182</v>
      </c>
      <c r="C64" s="185"/>
      <c r="D64" s="185"/>
      <c r="E64" s="185"/>
      <c r="F64" s="185"/>
      <c r="G64" s="185"/>
      <c r="H64" s="185">
        <f t="shared" si="6"/>
        <v>114000</v>
      </c>
      <c r="I64" s="185">
        <f t="shared" si="6"/>
        <v>747500</v>
      </c>
      <c r="J64" s="185">
        <f t="shared" si="6"/>
        <v>1655847.96</v>
      </c>
      <c r="K64" s="186">
        <f t="shared" si="6"/>
        <v>221.51812173913044</v>
      </c>
      <c r="L64" s="185">
        <f t="shared" si="6"/>
        <v>908347.96</v>
      </c>
    </row>
    <row r="65" spans="1:12" s="243" customFormat="1" ht="63.75">
      <c r="A65" s="214">
        <v>33010100</v>
      </c>
      <c r="B65" s="215" t="s">
        <v>183</v>
      </c>
      <c r="C65" s="191"/>
      <c r="D65" s="191"/>
      <c r="E65" s="209"/>
      <c r="F65" s="192"/>
      <c r="G65" s="191"/>
      <c r="H65" s="209">
        <v>114000</v>
      </c>
      <c r="I65" s="209">
        <v>747500</v>
      </c>
      <c r="J65" s="209">
        <v>1655847.96</v>
      </c>
      <c r="K65" s="192">
        <f>J65/I65*100</f>
        <v>221.51812173913044</v>
      </c>
      <c r="L65" s="191">
        <f aca="true" t="shared" si="7" ref="L65:L80">J65-I65</f>
        <v>908347.96</v>
      </c>
    </row>
    <row r="66" spans="1:12" s="42" customFormat="1" ht="27.75" customHeight="1" thickBot="1">
      <c r="A66" s="241"/>
      <c r="B66" s="242" t="s">
        <v>22</v>
      </c>
      <c r="C66" s="230">
        <f>C38+C10+C60</f>
        <v>12500800</v>
      </c>
      <c r="D66" s="230">
        <f>D38+D10+D60</f>
        <v>10785200</v>
      </c>
      <c r="E66" s="230">
        <f>E38+E10+E60</f>
        <v>11808011.590000002</v>
      </c>
      <c r="F66" s="231">
        <f>E66/D66*100</f>
        <v>109.48347355635502</v>
      </c>
      <c r="G66" s="230">
        <f>E66-D66</f>
        <v>1022811.5900000017</v>
      </c>
      <c r="H66" s="230">
        <f>H38+H10+H60</f>
        <v>1105100</v>
      </c>
      <c r="I66" s="230">
        <f>I38+I10+I60</f>
        <v>1738600</v>
      </c>
      <c r="J66" s="230">
        <f>J38+J10+J60</f>
        <v>3252292.11</v>
      </c>
      <c r="K66" s="231">
        <f aca="true" t="shared" si="8" ref="K66:K76">J66/I66*100</f>
        <v>187.06385079949385</v>
      </c>
      <c r="L66" s="232">
        <f t="shared" si="7"/>
        <v>1513692.1099999999</v>
      </c>
    </row>
    <row r="67" spans="1:12" s="37" customFormat="1" ht="27.75" customHeight="1" hidden="1">
      <c r="A67" s="82">
        <v>41010000</v>
      </c>
      <c r="B67" s="83" t="s">
        <v>74</v>
      </c>
      <c r="C67" s="84">
        <v>10398200</v>
      </c>
      <c r="D67" s="84">
        <v>10398200</v>
      </c>
      <c r="E67" s="84">
        <v>4591884.2</v>
      </c>
      <c r="F67" s="85"/>
      <c r="G67" s="86"/>
      <c r="H67" s="86"/>
      <c r="I67" s="86"/>
      <c r="J67" s="86"/>
      <c r="K67" s="86" t="e">
        <f t="shared" si="8"/>
        <v>#DIV/0!</v>
      </c>
      <c r="L67" s="87">
        <f t="shared" si="7"/>
        <v>0</v>
      </c>
    </row>
    <row r="68" spans="1:12" s="37" customFormat="1" ht="27.75" customHeight="1" hidden="1">
      <c r="A68" s="49">
        <v>41000000</v>
      </c>
      <c r="B68" s="38" t="s">
        <v>75</v>
      </c>
      <c r="C68" s="17"/>
      <c r="D68" s="17"/>
      <c r="E68" s="17"/>
      <c r="F68" s="50" t="e">
        <f aca="true" t="shared" si="9" ref="F68:F80">E68/D68*100</f>
        <v>#DIV/0!</v>
      </c>
      <c r="G68" s="35">
        <f aca="true" t="shared" si="10" ref="G68:G80">E68-D68</f>
        <v>0</v>
      </c>
      <c r="H68" s="35">
        <v>0</v>
      </c>
      <c r="I68" s="35">
        <v>0</v>
      </c>
      <c r="J68" s="35">
        <v>0</v>
      </c>
      <c r="K68" s="35" t="e">
        <f t="shared" si="8"/>
        <v>#DIV/0!</v>
      </c>
      <c r="L68" s="36">
        <f t="shared" si="7"/>
        <v>0</v>
      </c>
    </row>
    <row r="69" spans="1:12" s="41" customFormat="1" ht="18" customHeight="1" hidden="1">
      <c r="A69" s="51">
        <v>41010600</v>
      </c>
      <c r="B69" s="39" t="s">
        <v>72</v>
      </c>
      <c r="C69" s="17">
        <v>0</v>
      </c>
      <c r="D69" s="17">
        <v>0</v>
      </c>
      <c r="E69" s="17">
        <v>0</v>
      </c>
      <c r="F69" s="52" t="e">
        <f t="shared" si="9"/>
        <v>#DIV/0!</v>
      </c>
      <c r="G69" s="17">
        <f t="shared" si="10"/>
        <v>0</v>
      </c>
      <c r="H69" s="17"/>
      <c r="I69" s="17"/>
      <c r="J69" s="40"/>
      <c r="K69" s="35" t="e">
        <f t="shared" si="8"/>
        <v>#DIV/0!</v>
      </c>
      <c r="L69" s="36">
        <f t="shared" si="7"/>
        <v>0</v>
      </c>
    </row>
    <row r="70" spans="1:12" s="41" customFormat="1" ht="33" customHeight="1" hidden="1">
      <c r="A70" s="51">
        <v>41010900</v>
      </c>
      <c r="B70" s="39" t="s">
        <v>47</v>
      </c>
      <c r="C70" s="17"/>
      <c r="D70" s="17"/>
      <c r="E70" s="17"/>
      <c r="F70" s="52" t="e">
        <f t="shared" si="9"/>
        <v>#DIV/0!</v>
      </c>
      <c r="G70" s="17">
        <f t="shared" si="10"/>
        <v>0</v>
      </c>
      <c r="H70" s="17"/>
      <c r="I70" s="17"/>
      <c r="J70" s="40"/>
      <c r="K70" s="35" t="e">
        <f t="shared" si="8"/>
        <v>#DIV/0!</v>
      </c>
      <c r="L70" s="36">
        <f t="shared" si="7"/>
        <v>0</v>
      </c>
    </row>
    <row r="71" spans="1:12" s="41" customFormat="1" ht="33" customHeight="1" hidden="1">
      <c r="A71" s="51">
        <v>41020000</v>
      </c>
      <c r="B71" s="39" t="s">
        <v>76</v>
      </c>
      <c r="C71" s="17"/>
      <c r="D71" s="17"/>
      <c r="E71" s="17"/>
      <c r="F71" s="52" t="e">
        <f t="shared" si="9"/>
        <v>#DIV/0!</v>
      </c>
      <c r="G71" s="17">
        <f t="shared" si="10"/>
        <v>0</v>
      </c>
      <c r="H71" s="17"/>
      <c r="I71" s="17"/>
      <c r="J71" s="40"/>
      <c r="K71" s="35" t="e">
        <f t="shared" si="8"/>
        <v>#DIV/0!</v>
      </c>
      <c r="L71" s="36">
        <f t="shared" si="7"/>
        <v>0</v>
      </c>
    </row>
    <row r="72" spans="1:12" ht="15.75" customHeight="1">
      <c r="A72" s="195">
        <v>40000000</v>
      </c>
      <c r="B72" s="200" t="s">
        <v>168</v>
      </c>
      <c r="C72" s="203">
        <f aca="true" t="shared" si="11" ref="C72:E73">C73</f>
        <v>6492066</v>
      </c>
      <c r="D72" s="203">
        <f t="shared" si="11"/>
        <v>7009438</v>
      </c>
      <c r="E72" s="203">
        <f t="shared" si="11"/>
        <v>7008991.95</v>
      </c>
      <c r="F72" s="204">
        <f t="shared" si="9"/>
        <v>99.99363643704389</v>
      </c>
      <c r="G72" s="203">
        <f t="shared" si="10"/>
        <v>-446.04999999981374</v>
      </c>
      <c r="H72" s="203"/>
      <c r="I72" s="203">
        <f>I73</f>
        <v>6211697</v>
      </c>
      <c r="J72" s="203">
        <f>J73</f>
        <v>5710426.13</v>
      </c>
      <c r="K72" s="204"/>
      <c r="L72" s="205">
        <f t="shared" si="7"/>
        <v>-501270.8700000001</v>
      </c>
    </row>
    <row r="73" spans="1:12" s="5" customFormat="1" ht="39.75" customHeight="1">
      <c r="A73" s="195">
        <v>41000000</v>
      </c>
      <c r="B73" s="197" t="s">
        <v>169</v>
      </c>
      <c r="C73" s="206">
        <f t="shared" si="11"/>
        <v>6492066</v>
      </c>
      <c r="D73" s="206">
        <f t="shared" si="11"/>
        <v>7009438</v>
      </c>
      <c r="E73" s="206">
        <f t="shared" si="11"/>
        <v>7008991.95</v>
      </c>
      <c r="F73" s="216">
        <f t="shared" si="9"/>
        <v>99.99363643704389</v>
      </c>
      <c r="G73" s="206">
        <f t="shared" si="10"/>
        <v>-446.04999999981374</v>
      </c>
      <c r="H73" s="206"/>
      <c r="I73" s="206">
        <f>I74</f>
        <v>6211697</v>
      </c>
      <c r="J73" s="206">
        <f>J74</f>
        <v>5710426.13</v>
      </c>
      <c r="K73" s="185">
        <f t="shared" si="8"/>
        <v>91.93021053666976</v>
      </c>
      <c r="L73" s="188">
        <f t="shared" si="7"/>
        <v>-501270.8700000001</v>
      </c>
    </row>
    <row r="74" spans="1:12" s="5" customFormat="1" ht="31.5">
      <c r="A74" s="183">
        <v>41050000</v>
      </c>
      <c r="B74" s="184" t="s">
        <v>170</v>
      </c>
      <c r="C74" s="185">
        <f>C76+C75</f>
        <v>6492066</v>
      </c>
      <c r="D74" s="185">
        <f>D76+D75</f>
        <v>7009438</v>
      </c>
      <c r="E74" s="185">
        <f>E76+E75</f>
        <v>7008991.95</v>
      </c>
      <c r="F74" s="186">
        <f t="shared" si="9"/>
        <v>99.99363643704389</v>
      </c>
      <c r="G74" s="185">
        <f t="shared" si="10"/>
        <v>-446.04999999981374</v>
      </c>
      <c r="H74" s="185"/>
      <c r="I74" s="185">
        <f>I76+I75</f>
        <v>6211697</v>
      </c>
      <c r="J74" s="185">
        <f>J76+J75</f>
        <v>5710426.13</v>
      </c>
      <c r="K74" s="185">
        <f t="shared" si="8"/>
        <v>91.93021053666976</v>
      </c>
      <c r="L74" s="188">
        <f t="shared" si="7"/>
        <v>-501270.8700000001</v>
      </c>
    </row>
    <row r="75" spans="1:12" s="225" customFormat="1" ht="76.5">
      <c r="A75" s="218">
        <v>41052600</v>
      </c>
      <c r="B75" s="219" t="s">
        <v>184</v>
      </c>
      <c r="C75" s="191"/>
      <c r="D75" s="191"/>
      <c r="E75" s="191"/>
      <c r="F75" s="223"/>
      <c r="G75" s="224"/>
      <c r="H75" s="191"/>
      <c r="I75" s="191">
        <v>5369294</v>
      </c>
      <c r="J75" s="191">
        <v>5369291.13</v>
      </c>
      <c r="K75" s="192">
        <f>J75/I75*100</f>
        <v>99.99994654790741</v>
      </c>
      <c r="L75" s="194">
        <f t="shared" si="7"/>
        <v>-2.8700000001117587</v>
      </c>
    </row>
    <row r="76" spans="1:12" s="225" customFormat="1" ht="31.5" customHeight="1">
      <c r="A76" s="218">
        <v>41053900</v>
      </c>
      <c r="B76" s="219" t="s">
        <v>6</v>
      </c>
      <c r="C76" s="191">
        <v>6492066</v>
      </c>
      <c r="D76" s="191">
        <v>7009438</v>
      </c>
      <c r="E76" s="191">
        <v>7008991.95</v>
      </c>
      <c r="F76" s="223">
        <f t="shared" si="9"/>
        <v>99.99363643704389</v>
      </c>
      <c r="G76" s="224">
        <f t="shared" si="10"/>
        <v>-446.04999999981374</v>
      </c>
      <c r="H76" s="191"/>
      <c r="I76" s="191">
        <v>842403</v>
      </c>
      <c r="J76" s="191">
        <v>341135</v>
      </c>
      <c r="K76" s="192">
        <f t="shared" si="8"/>
        <v>40.49546357266059</v>
      </c>
      <c r="L76" s="194">
        <f t="shared" si="7"/>
        <v>-501268</v>
      </c>
    </row>
    <row r="77" spans="1:12" ht="15.75" customHeight="1">
      <c r="A77" s="195">
        <v>50000000</v>
      </c>
      <c r="B77" s="200" t="s">
        <v>185</v>
      </c>
      <c r="C77" s="203"/>
      <c r="D77" s="203"/>
      <c r="E77" s="203"/>
      <c r="F77" s="204"/>
      <c r="G77" s="203"/>
      <c r="H77" s="203">
        <f>H78</f>
        <v>94300</v>
      </c>
      <c r="I77" s="203">
        <f>I78</f>
        <v>94300</v>
      </c>
      <c r="J77" s="203">
        <f>J78</f>
        <v>99999</v>
      </c>
      <c r="K77" s="204"/>
      <c r="L77" s="205">
        <f t="shared" si="7"/>
        <v>5699</v>
      </c>
    </row>
    <row r="78" spans="1:12" s="5" customFormat="1" ht="63.75" thickBot="1">
      <c r="A78" s="195">
        <v>50110000</v>
      </c>
      <c r="B78" s="197" t="s">
        <v>186</v>
      </c>
      <c r="C78" s="206"/>
      <c r="D78" s="206"/>
      <c r="E78" s="206"/>
      <c r="F78" s="216"/>
      <c r="G78" s="206"/>
      <c r="H78" s="206">
        <v>94300</v>
      </c>
      <c r="I78" s="206">
        <v>94300</v>
      </c>
      <c r="J78" s="206">
        <v>99999</v>
      </c>
      <c r="K78" s="185">
        <f>J78/I78*100</f>
        <v>106.04347826086958</v>
      </c>
      <c r="L78" s="188">
        <f t="shared" si="7"/>
        <v>5699</v>
      </c>
    </row>
    <row r="79" spans="1:12" s="42" customFormat="1" ht="21" customHeight="1" thickBot="1">
      <c r="A79" s="226">
        <v>40000000</v>
      </c>
      <c r="B79" s="227" t="s">
        <v>69</v>
      </c>
      <c r="C79" s="220">
        <f>C72</f>
        <v>6492066</v>
      </c>
      <c r="D79" s="220">
        <f>D72</f>
        <v>7009438</v>
      </c>
      <c r="E79" s="220">
        <f>E72</f>
        <v>7008991.95</v>
      </c>
      <c r="F79" s="221">
        <f t="shared" si="9"/>
        <v>99.99363643704389</v>
      </c>
      <c r="G79" s="220">
        <f t="shared" si="10"/>
        <v>-446.04999999981374</v>
      </c>
      <c r="H79" s="220">
        <f>H72</f>
        <v>0</v>
      </c>
      <c r="I79" s="220">
        <f>I72</f>
        <v>6211697</v>
      </c>
      <c r="J79" s="220">
        <f>J72</f>
        <v>5710426.13</v>
      </c>
      <c r="K79" s="221">
        <f>J79/I79*100</f>
        <v>91.93021053666976</v>
      </c>
      <c r="L79" s="222">
        <f t="shared" si="7"/>
        <v>-501270.8700000001</v>
      </c>
    </row>
    <row r="80" spans="1:12" s="42" customFormat="1" ht="21.75" customHeight="1" thickBot="1">
      <c r="A80" s="228">
        <v>900103</v>
      </c>
      <c r="B80" s="229" t="s">
        <v>24</v>
      </c>
      <c r="C80" s="230">
        <f>C79+C66</f>
        <v>18992866</v>
      </c>
      <c r="D80" s="230">
        <f>D79+D66</f>
        <v>17794638</v>
      </c>
      <c r="E80" s="230">
        <f>E79+E66</f>
        <v>18817003.540000003</v>
      </c>
      <c r="F80" s="231">
        <f t="shared" si="9"/>
        <v>105.74535733741817</v>
      </c>
      <c r="G80" s="230">
        <f t="shared" si="10"/>
        <v>1022365.5400000028</v>
      </c>
      <c r="H80" s="230">
        <f>H66+H79+H77</f>
        <v>1199400</v>
      </c>
      <c r="I80" s="230">
        <f>I66+I79+I77</f>
        <v>8044597</v>
      </c>
      <c r="J80" s="230">
        <f>J66+J79+J77</f>
        <v>9062717.24</v>
      </c>
      <c r="K80" s="231">
        <f>J80/I80*100</f>
        <v>112.65595082015918</v>
      </c>
      <c r="L80" s="232">
        <f t="shared" si="7"/>
        <v>1018120.2400000002</v>
      </c>
    </row>
    <row r="81" ht="12.75">
      <c r="A81" s="53"/>
    </row>
    <row r="82" ht="12.75">
      <c r="A82" s="53"/>
    </row>
    <row r="83" ht="12.75">
      <c r="A83" s="53"/>
    </row>
    <row r="84" spans="2:12" s="42" customFormat="1" ht="18.75">
      <c r="B84" s="244" t="s">
        <v>189</v>
      </c>
      <c r="C84" s="55"/>
      <c r="D84" s="55"/>
      <c r="E84" s="55"/>
      <c r="F84" s="55"/>
      <c r="G84" s="55"/>
      <c r="H84" s="54" t="s">
        <v>91</v>
      </c>
      <c r="I84" s="55"/>
      <c r="J84" s="55"/>
      <c r="K84" s="55"/>
      <c r="L84" s="55"/>
    </row>
    <row r="85" ht="12.75">
      <c r="A85" s="2"/>
    </row>
  </sheetData>
  <sheetProtection/>
  <mergeCells count="16">
    <mergeCell ref="H7:H8"/>
    <mergeCell ref="B6:B8"/>
    <mergeCell ref="D7:D8"/>
    <mergeCell ref="C6:G6"/>
    <mergeCell ref="F7:G7"/>
    <mergeCell ref="E7:E8"/>
    <mergeCell ref="A1:K1"/>
    <mergeCell ref="H6:L6"/>
    <mergeCell ref="I7:I8"/>
    <mergeCell ref="J7:J8"/>
    <mergeCell ref="A3:K3"/>
    <mergeCell ref="A2:K2"/>
    <mergeCell ref="K7:L7"/>
    <mergeCell ref="C7:C8"/>
    <mergeCell ref="A6:A8"/>
    <mergeCell ref="A4:L4"/>
  </mergeCells>
  <printOptions horizontalCentered="1"/>
  <pageMargins left="0" right="0" top="0" bottom="0" header="0" footer="0"/>
  <pageSetup fitToHeight="2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P152"/>
  <sheetViews>
    <sheetView tabSelected="1" zoomScale="75" zoomScaleNormal="75" zoomScalePageLayoutView="0" workbookViewId="0" topLeftCell="A1">
      <pane xSplit="2" ySplit="9" topLeftCell="C6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2" sqref="C112"/>
    </sheetView>
  </sheetViews>
  <sheetFormatPr defaultColWidth="9.00390625" defaultRowHeight="12.75"/>
  <cols>
    <col min="1" max="1" width="11.875" style="57" customWidth="1"/>
    <col min="2" max="2" width="32.00390625" style="58" customWidth="1"/>
    <col min="3" max="5" width="21.75390625" style="59" customWidth="1"/>
    <col min="6" max="6" width="4.75390625" style="70" hidden="1" customWidth="1"/>
    <col min="7" max="7" width="14.75390625" style="70" customWidth="1"/>
    <col min="8" max="8" width="13.75390625" style="59" hidden="1" customWidth="1"/>
    <col min="9" max="11" width="21.75390625" style="59" customWidth="1"/>
    <col min="12" max="12" width="21.75390625" style="7" hidden="1" customWidth="1"/>
    <col min="13" max="13" width="21.75390625" style="59" customWidth="1"/>
    <col min="14" max="14" width="14.75390625" style="59" customWidth="1"/>
    <col min="15" max="15" width="21.75390625" style="59" customWidth="1"/>
    <col min="16" max="16" width="16.875" style="58" customWidth="1"/>
    <col min="17" max="16384" width="9.125" style="58" customWidth="1"/>
  </cols>
  <sheetData>
    <row r="1" spans="1:14" s="1" customFormat="1" ht="21" customHeight="1">
      <c r="A1" s="249" t="s">
        <v>73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s="1" customFormat="1" ht="18.75">
      <c r="A2" s="249" t="str">
        <f>'Дод.1'!A2</f>
        <v>ІV сесії Височанської селищної ради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s="1" customFormat="1" ht="18.75">
      <c r="A3" s="249" t="str">
        <f>'Дод.1'!A3</f>
        <v>VІIІ скликання від 16.02.2021 року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5:15" ht="22.5" customHeight="1"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8.75">
      <c r="A5" s="271" t="s">
        <v>137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</row>
    <row r="6" spans="1:15" ht="19.5" thickBot="1">
      <c r="A6" s="246"/>
      <c r="B6" s="247" t="str">
        <f>'Дод.1'!B5</f>
        <v>(20325411000)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 s="3" customFormat="1" ht="25.5" customHeight="1">
      <c r="A7" s="265" t="s">
        <v>25</v>
      </c>
      <c r="B7" s="267" t="s">
        <v>26</v>
      </c>
      <c r="C7" s="264" t="s">
        <v>40</v>
      </c>
      <c r="D7" s="264"/>
      <c r="E7" s="264"/>
      <c r="F7" s="272" t="s">
        <v>51</v>
      </c>
      <c r="G7" s="272"/>
      <c r="H7" s="272" t="s">
        <v>52</v>
      </c>
      <c r="I7" s="272"/>
      <c r="J7" s="264" t="s">
        <v>41</v>
      </c>
      <c r="K7" s="264"/>
      <c r="L7" s="264"/>
      <c r="M7" s="264"/>
      <c r="N7" s="48" t="s">
        <v>51</v>
      </c>
      <c r="O7" s="56" t="s">
        <v>52</v>
      </c>
    </row>
    <row r="8" spans="1:15" s="3" customFormat="1" ht="72.75" customHeight="1" thickBot="1">
      <c r="A8" s="266"/>
      <c r="B8" s="268"/>
      <c r="C8" s="125" t="s">
        <v>50</v>
      </c>
      <c r="D8" s="125" t="s">
        <v>56</v>
      </c>
      <c r="E8" s="125" t="s">
        <v>3</v>
      </c>
      <c r="F8" s="126" t="s">
        <v>57</v>
      </c>
      <c r="G8" s="269" t="s">
        <v>57</v>
      </c>
      <c r="H8" s="269"/>
      <c r="I8" s="269"/>
      <c r="J8" s="125" t="s">
        <v>50</v>
      </c>
      <c r="K8" s="125" t="s">
        <v>60</v>
      </c>
      <c r="L8" s="125" t="s">
        <v>58</v>
      </c>
      <c r="M8" s="125" t="s">
        <v>3</v>
      </c>
      <c r="N8" s="269" t="s">
        <v>57</v>
      </c>
      <c r="O8" s="270"/>
    </row>
    <row r="9" spans="1:15" s="4" customFormat="1" ht="12.75" customHeight="1" thickBot="1">
      <c r="A9" s="132">
        <v>1</v>
      </c>
      <c r="B9" s="133">
        <v>2</v>
      </c>
      <c r="C9" s="133">
        <v>3</v>
      </c>
      <c r="D9" s="134">
        <v>4</v>
      </c>
      <c r="E9" s="133">
        <v>5</v>
      </c>
      <c r="F9" s="136">
        <v>7</v>
      </c>
      <c r="G9" s="136">
        <v>6</v>
      </c>
      <c r="H9" s="133">
        <v>9</v>
      </c>
      <c r="I9" s="133">
        <v>7</v>
      </c>
      <c r="J9" s="133">
        <v>8</v>
      </c>
      <c r="K9" s="134">
        <v>9</v>
      </c>
      <c r="L9" s="135">
        <v>13</v>
      </c>
      <c r="M9" s="135">
        <v>10</v>
      </c>
      <c r="N9" s="133">
        <v>11</v>
      </c>
      <c r="O9" s="137">
        <v>12</v>
      </c>
    </row>
    <row r="10" spans="1:15" s="46" customFormat="1" ht="14.25" hidden="1">
      <c r="A10" s="127"/>
      <c r="B10" s="128" t="s">
        <v>92</v>
      </c>
      <c r="C10" s="129">
        <f>SUM(C11:C29)</f>
        <v>14367766</v>
      </c>
      <c r="D10" s="129">
        <f>SUM(D11:D29)</f>
        <v>15509666</v>
      </c>
      <c r="E10" s="129">
        <f>SUM(E11:E29)</f>
        <v>15139796.450000001</v>
      </c>
      <c r="F10" s="129">
        <f>E10/D10*100</f>
        <v>97.61523201079895</v>
      </c>
      <c r="G10" s="130">
        <f aca="true" t="shared" si="0" ref="G10:G20">E10/D10*100</f>
        <v>97.61523201079895</v>
      </c>
      <c r="H10" s="129">
        <f aca="true" t="shared" si="1" ref="H10:H21">E10-D10</f>
        <v>-369869.5499999989</v>
      </c>
      <c r="I10" s="129">
        <f aca="true" t="shared" si="2" ref="I10:I20">E10-D10</f>
        <v>-369869.5499999989</v>
      </c>
      <c r="J10" s="129">
        <f>SUM(J11:J29)</f>
        <v>352500</v>
      </c>
      <c r="K10" s="129">
        <f>SUM(K11:K29)</f>
        <v>7849334</v>
      </c>
      <c r="L10" s="129">
        <f>SUM(L11:L29)</f>
        <v>0</v>
      </c>
      <c r="M10" s="129">
        <f>SUM(M11:M29)</f>
        <v>6614293.03</v>
      </c>
      <c r="N10" s="130">
        <f>M10/K10*100</f>
        <v>84.26565909923059</v>
      </c>
      <c r="O10" s="131">
        <f>M10-K10</f>
        <v>-1235040.9699999997</v>
      </c>
    </row>
    <row r="11" spans="1:15" s="3" customFormat="1" ht="76.5" hidden="1">
      <c r="A11" s="110" t="s">
        <v>85</v>
      </c>
      <c r="B11" s="111" t="s">
        <v>81</v>
      </c>
      <c r="C11" s="89">
        <v>3472440</v>
      </c>
      <c r="D11" s="89">
        <v>3801580</v>
      </c>
      <c r="E11" s="43">
        <v>3704514.14</v>
      </c>
      <c r="F11" s="43">
        <f>E11/D11*100</f>
        <v>97.44669689971013</v>
      </c>
      <c r="G11" s="61">
        <f t="shared" si="0"/>
        <v>97.44669689971013</v>
      </c>
      <c r="H11" s="44">
        <f t="shared" si="1"/>
        <v>-97065.85999999987</v>
      </c>
      <c r="I11" s="44">
        <f t="shared" si="2"/>
        <v>-97065.85999999987</v>
      </c>
      <c r="J11" s="43">
        <v>0</v>
      </c>
      <c r="K11" s="43">
        <v>291400</v>
      </c>
      <c r="L11" s="43"/>
      <c r="M11" s="43">
        <v>286529</v>
      </c>
      <c r="N11" s="61">
        <f>M11/K11*100</f>
        <v>98.32841455044613</v>
      </c>
      <c r="O11" s="45">
        <f>M11-K11</f>
        <v>-4871</v>
      </c>
    </row>
    <row r="12" spans="1:15" s="3" customFormat="1" ht="15" hidden="1">
      <c r="A12" s="110" t="s">
        <v>94</v>
      </c>
      <c r="B12" s="111" t="s">
        <v>93</v>
      </c>
      <c r="C12" s="89">
        <v>4671254</v>
      </c>
      <c r="D12" s="89">
        <v>4379184</v>
      </c>
      <c r="E12" s="43">
        <v>4238976.11</v>
      </c>
      <c r="F12" s="43"/>
      <c r="G12" s="61">
        <f t="shared" si="0"/>
        <v>96.79831014179811</v>
      </c>
      <c r="H12" s="44">
        <f t="shared" si="1"/>
        <v>-140207.88999999966</v>
      </c>
      <c r="I12" s="44">
        <f t="shared" si="2"/>
        <v>-140207.88999999966</v>
      </c>
      <c r="J12" s="43">
        <v>230200</v>
      </c>
      <c r="K12" s="43">
        <f>230200+62120</f>
        <v>292320</v>
      </c>
      <c r="L12" s="43"/>
      <c r="M12" s="43">
        <v>205376.56</v>
      </c>
      <c r="N12" s="61">
        <f>M12/K12*100</f>
        <v>70.25744389709907</v>
      </c>
      <c r="O12" s="45">
        <f>M12-K12</f>
        <v>-86943.44</v>
      </c>
    </row>
    <row r="13" spans="1:15" s="3" customFormat="1" ht="25.5" hidden="1">
      <c r="A13" s="110" t="s">
        <v>95</v>
      </c>
      <c r="B13" s="111" t="s">
        <v>88</v>
      </c>
      <c r="C13" s="89">
        <v>857124</v>
      </c>
      <c r="D13" s="89">
        <v>887624</v>
      </c>
      <c r="E13" s="43">
        <v>887345.72</v>
      </c>
      <c r="F13" s="43"/>
      <c r="G13" s="61">
        <f t="shared" si="0"/>
        <v>99.96864888736671</v>
      </c>
      <c r="H13" s="44">
        <f t="shared" si="1"/>
        <v>-278.28000000002794</v>
      </c>
      <c r="I13" s="44">
        <f t="shared" si="2"/>
        <v>-278.28000000002794</v>
      </c>
      <c r="J13" s="43"/>
      <c r="K13" s="43"/>
      <c r="L13" s="43"/>
      <c r="M13" s="43"/>
      <c r="N13" s="61"/>
      <c r="O13" s="45"/>
    </row>
    <row r="14" spans="1:15" s="3" customFormat="1" ht="38.25" hidden="1">
      <c r="A14" s="110" t="s">
        <v>96</v>
      </c>
      <c r="B14" s="111" t="s">
        <v>27</v>
      </c>
      <c r="C14" s="89">
        <v>0</v>
      </c>
      <c r="D14" s="89">
        <v>400000</v>
      </c>
      <c r="E14" s="43">
        <v>400000</v>
      </c>
      <c r="F14" s="43"/>
      <c r="G14" s="61">
        <f t="shared" si="0"/>
        <v>100</v>
      </c>
      <c r="H14" s="44">
        <f t="shared" si="1"/>
        <v>0</v>
      </c>
      <c r="I14" s="44">
        <f t="shared" si="2"/>
        <v>0</v>
      </c>
      <c r="J14" s="43"/>
      <c r="K14" s="43"/>
      <c r="L14" s="43"/>
      <c r="M14" s="43"/>
      <c r="N14" s="61"/>
      <c r="O14" s="45"/>
    </row>
    <row r="15" spans="1:15" s="3" customFormat="1" ht="25.5" hidden="1">
      <c r="A15" s="110" t="s">
        <v>97</v>
      </c>
      <c r="B15" s="111" t="s">
        <v>89</v>
      </c>
      <c r="C15" s="89">
        <v>0</v>
      </c>
      <c r="D15" s="89">
        <v>20000</v>
      </c>
      <c r="E15" s="43">
        <v>20000</v>
      </c>
      <c r="F15" s="43"/>
      <c r="G15" s="61">
        <f t="shared" si="0"/>
        <v>100</v>
      </c>
      <c r="H15" s="44">
        <f t="shared" si="1"/>
        <v>0</v>
      </c>
      <c r="I15" s="44">
        <f t="shared" si="2"/>
        <v>0</v>
      </c>
      <c r="J15" s="43"/>
      <c r="K15" s="43"/>
      <c r="L15" s="43"/>
      <c r="M15" s="43"/>
      <c r="N15" s="61"/>
      <c r="O15" s="45"/>
    </row>
    <row r="16" spans="1:15" s="3" customFormat="1" ht="38.25" hidden="1">
      <c r="A16" s="110" t="s">
        <v>98</v>
      </c>
      <c r="B16" s="111" t="s">
        <v>90</v>
      </c>
      <c r="C16" s="89">
        <v>2666552</v>
      </c>
      <c r="D16" s="89">
        <v>2392402</v>
      </c>
      <c r="E16" s="43">
        <v>2337180.85</v>
      </c>
      <c r="F16" s="43"/>
      <c r="G16" s="61">
        <f t="shared" si="0"/>
        <v>97.69181140962097</v>
      </c>
      <c r="H16" s="44">
        <f t="shared" si="1"/>
        <v>-55221.14999999991</v>
      </c>
      <c r="I16" s="44">
        <f t="shared" si="2"/>
        <v>-55221.14999999991</v>
      </c>
      <c r="J16" s="43">
        <v>0</v>
      </c>
      <c r="K16" s="43">
        <v>77124</v>
      </c>
      <c r="L16" s="43"/>
      <c r="M16" s="43">
        <v>77124</v>
      </c>
      <c r="N16" s="61">
        <f>M16/K16*100</f>
        <v>100</v>
      </c>
      <c r="O16" s="45">
        <f>M16-K16</f>
        <v>0</v>
      </c>
    </row>
    <row r="17" spans="1:15" s="3" customFormat="1" ht="42.75" customHeight="1" hidden="1">
      <c r="A17" s="110" t="s">
        <v>99</v>
      </c>
      <c r="B17" s="112" t="s">
        <v>83</v>
      </c>
      <c r="C17" s="89">
        <v>60000</v>
      </c>
      <c r="D17" s="89">
        <v>100100</v>
      </c>
      <c r="E17" s="43">
        <v>90084.5</v>
      </c>
      <c r="F17" s="43">
        <f>E17/D17*100</f>
        <v>89.99450549450549</v>
      </c>
      <c r="G17" s="61">
        <f t="shared" si="0"/>
        <v>89.99450549450549</v>
      </c>
      <c r="H17" s="44">
        <f t="shared" si="1"/>
        <v>-10015.5</v>
      </c>
      <c r="I17" s="44">
        <f t="shared" si="2"/>
        <v>-10015.5</v>
      </c>
      <c r="J17" s="43"/>
      <c r="K17" s="43"/>
      <c r="L17" s="43"/>
      <c r="M17" s="43"/>
      <c r="N17" s="61"/>
      <c r="O17" s="45"/>
    </row>
    <row r="18" spans="1:16" s="3" customFormat="1" ht="68.25" customHeight="1" hidden="1">
      <c r="A18" s="113" t="s">
        <v>11</v>
      </c>
      <c r="B18" s="112" t="s">
        <v>5</v>
      </c>
      <c r="C18" s="89">
        <v>0</v>
      </c>
      <c r="D18" s="89">
        <v>90000</v>
      </c>
      <c r="E18" s="89">
        <v>90000</v>
      </c>
      <c r="F18" s="43">
        <f>E18/D18*100</f>
        <v>100</v>
      </c>
      <c r="G18" s="61">
        <f t="shared" si="0"/>
        <v>100</v>
      </c>
      <c r="H18" s="44">
        <f t="shared" si="1"/>
        <v>0</v>
      </c>
      <c r="I18" s="44">
        <f t="shared" si="2"/>
        <v>0</v>
      </c>
      <c r="J18" s="43"/>
      <c r="K18" s="43"/>
      <c r="L18" s="43"/>
      <c r="M18" s="43"/>
      <c r="N18" s="61"/>
      <c r="O18" s="45"/>
      <c r="P18" s="92"/>
    </row>
    <row r="19" spans="1:15" s="3" customFormat="1" ht="25.5" hidden="1">
      <c r="A19" s="110" t="s">
        <v>100</v>
      </c>
      <c r="B19" s="114" t="s">
        <v>101</v>
      </c>
      <c r="C19" s="89">
        <v>2412522</v>
      </c>
      <c r="D19" s="89">
        <v>2730402</v>
      </c>
      <c r="E19" s="43">
        <v>2708833.18</v>
      </c>
      <c r="F19" s="43">
        <f>E19/D19*100</f>
        <v>99.21004965569173</v>
      </c>
      <c r="G19" s="61">
        <f t="shared" si="0"/>
        <v>99.21004965569173</v>
      </c>
      <c r="H19" s="44">
        <f t="shared" si="1"/>
        <v>-21568.819999999832</v>
      </c>
      <c r="I19" s="44">
        <f t="shared" si="2"/>
        <v>-21568.819999999832</v>
      </c>
      <c r="J19" s="43">
        <v>0</v>
      </c>
      <c r="K19" s="43">
        <f>646000+6421+5579</f>
        <v>658000</v>
      </c>
      <c r="L19" s="43"/>
      <c r="M19" s="43">
        <v>652421</v>
      </c>
      <c r="N19" s="61">
        <f>M19/K19*100</f>
        <v>99.15212765957446</v>
      </c>
      <c r="O19" s="45">
        <f>M19-K19</f>
        <v>-5579</v>
      </c>
    </row>
    <row r="20" spans="1:16" s="3" customFormat="1" ht="15.75" hidden="1">
      <c r="A20" s="113" t="s">
        <v>102</v>
      </c>
      <c r="B20" s="111" t="s">
        <v>103</v>
      </c>
      <c r="C20" s="89">
        <v>0</v>
      </c>
      <c r="D20" s="89">
        <v>10010</v>
      </c>
      <c r="E20" s="89">
        <v>0</v>
      </c>
      <c r="F20" s="43">
        <f>E20/D20*100</f>
        <v>0</v>
      </c>
      <c r="G20" s="61">
        <f t="shared" si="0"/>
        <v>0</v>
      </c>
      <c r="H20" s="44">
        <f t="shared" si="1"/>
        <v>-10010</v>
      </c>
      <c r="I20" s="44">
        <f t="shared" si="2"/>
        <v>-10010</v>
      </c>
      <c r="J20" s="43"/>
      <c r="K20" s="43"/>
      <c r="L20" s="43"/>
      <c r="M20" s="43"/>
      <c r="N20" s="61"/>
      <c r="O20" s="45"/>
      <c r="P20" s="92"/>
    </row>
    <row r="21" spans="1:16" s="3" customFormat="1" ht="25.5" hidden="1">
      <c r="A21" s="113" t="s">
        <v>107</v>
      </c>
      <c r="B21" s="112" t="s">
        <v>108</v>
      </c>
      <c r="C21" s="89"/>
      <c r="D21" s="89"/>
      <c r="E21" s="89"/>
      <c r="F21" s="43" t="e">
        <f>E21/D21*100</f>
        <v>#DIV/0!</v>
      </c>
      <c r="G21" s="61"/>
      <c r="H21" s="44">
        <f t="shared" si="1"/>
        <v>0</v>
      </c>
      <c r="I21" s="44"/>
      <c r="J21" s="43">
        <v>0</v>
      </c>
      <c r="K21" s="43">
        <v>2022000</v>
      </c>
      <c r="L21" s="43"/>
      <c r="M21" s="43">
        <v>2009309.22</v>
      </c>
      <c r="N21" s="61">
        <f>M21/K21*100</f>
        <v>99.3723649851632</v>
      </c>
      <c r="O21" s="45">
        <f aca="true" t="shared" si="3" ref="O21:O30">M21-K21</f>
        <v>-12690.780000000028</v>
      </c>
      <c r="P21" s="92"/>
    </row>
    <row r="22" spans="1:16" s="3" customFormat="1" ht="25.5" hidden="1">
      <c r="A22" s="113" t="s">
        <v>109</v>
      </c>
      <c r="B22" s="112" t="s">
        <v>110</v>
      </c>
      <c r="C22" s="89"/>
      <c r="D22" s="89"/>
      <c r="E22" s="89"/>
      <c r="F22" s="43"/>
      <c r="G22" s="61"/>
      <c r="H22" s="44"/>
      <c r="I22" s="44"/>
      <c r="J22" s="43">
        <v>0</v>
      </c>
      <c r="K22" s="43">
        <v>1496000</v>
      </c>
      <c r="L22" s="43"/>
      <c r="M22" s="43">
        <v>1458547.68</v>
      </c>
      <c r="N22" s="61">
        <f>M22/K22*100</f>
        <v>97.4965026737968</v>
      </c>
      <c r="O22" s="45">
        <f t="shared" si="3"/>
        <v>-37452.320000000065</v>
      </c>
      <c r="P22" s="92"/>
    </row>
    <row r="23" spans="1:16" s="3" customFormat="1" ht="38.25" hidden="1">
      <c r="A23" s="113" t="s">
        <v>111</v>
      </c>
      <c r="B23" s="112" t="s">
        <v>112</v>
      </c>
      <c r="C23" s="89"/>
      <c r="D23" s="89"/>
      <c r="E23" s="89"/>
      <c r="F23" s="43"/>
      <c r="G23" s="61"/>
      <c r="H23" s="44"/>
      <c r="I23" s="44"/>
      <c r="J23" s="43">
        <v>0</v>
      </c>
      <c r="K23" s="43">
        <v>236600</v>
      </c>
      <c r="L23" s="43"/>
      <c r="M23" s="43">
        <v>199164</v>
      </c>
      <c r="N23" s="61">
        <f>M23/K23*100</f>
        <v>84.17751479289942</v>
      </c>
      <c r="O23" s="45">
        <f t="shared" si="3"/>
        <v>-37436</v>
      </c>
      <c r="P23" s="92"/>
    </row>
    <row r="24" spans="1:16" s="3" customFormat="1" ht="38.25" hidden="1">
      <c r="A24" s="113" t="s">
        <v>86</v>
      </c>
      <c r="B24" s="112" t="s">
        <v>87</v>
      </c>
      <c r="C24" s="89">
        <v>28527</v>
      </c>
      <c r="D24" s="89">
        <v>44527</v>
      </c>
      <c r="E24" s="89">
        <v>16161.64</v>
      </c>
      <c r="F24" s="43">
        <f>E24/D24*100</f>
        <v>36.29626967907112</v>
      </c>
      <c r="G24" s="61">
        <f>E24/D24*100</f>
        <v>36.29626967907112</v>
      </c>
      <c r="H24" s="44">
        <f>E24-D24</f>
        <v>-28365.36</v>
      </c>
      <c r="I24" s="44">
        <f>E24-D24</f>
        <v>-28365.36</v>
      </c>
      <c r="J24" s="43">
        <v>0</v>
      </c>
      <c r="K24" s="43">
        <v>1000000</v>
      </c>
      <c r="L24" s="43"/>
      <c r="M24" s="43">
        <v>0</v>
      </c>
      <c r="N24" s="61">
        <f>M24/K24*100</f>
        <v>0</v>
      </c>
      <c r="O24" s="45">
        <f t="shared" si="3"/>
        <v>-1000000</v>
      </c>
      <c r="P24" s="92"/>
    </row>
    <row r="25" spans="1:16" s="3" customFormat="1" ht="39" customHeight="1" hidden="1">
      <c r="A25" s="113" t="s">
        <v>104</v>
      </c>
      <c r="B25" s="112" t="s">
        <v>105</v>
      </c>
      <c r="C25" s="89">
        <v>30000</v>
      </c>
      <c r="D25" s="89">
        <v>30000</v>
      </c>
      <c r="E25" s="89">
        <v>30000</v>
      </c>
      <c r="F25" s="43">
        <f>E25/D25*100</f>
        <v>100</v>
      </c>
      <c r="G25" s="61">
        <f>E25/D25*100</f>
        <v>100</v>
      </c>
      <c r="H25" s="44">
        <f>E25-D25</f>
        <v>0</v>
      </c>
      <c r="I25" s="44">
        <f>E25-D25</f>
        <v>0</v>
      </c>
      <c r="J25" s="43"/>
      <c r="K25" s="43"/>
      <c r="L25" s="43"/>
      <c r="M25" s="43"/>
      <c r="N25" s="61"/>
      <c r="O25" s="45">
        <f t="shared" si="3"/>
        <v>0</v>
      </c>
      <c r="P25" s="92"/>
    </row>
    <row r="26" spans="1:16" s="3" customFormat="1" ht="57" customHeight="1" hidden="1">
      <c r="A26" s="113" t="s">
        <v>106</v>
      </c>
      <c r="B26" s="112" t="s">
        <v>12</v>
      </c>
      <c r="C26" s="89">
        <v>169347</v>
      </c>
      <c r="D26" s="89">
        <v>623837</v>
      </c>
      <c r="E26" s="89">
        <v>616700.31</v>
      </c>
      <c r="F26" s="43">
        <f>E26/D26*100</f>
        <v>98.85600084637495</v>
      </c>
      <c r="G26" s="61">
        <f>E26/D26*100</f>
        <v>98.85600084637495</v>
      </c>
      <c r="H26" s="44">
        <f>E26-D26</f>
        <v>-7136.689999999944</v>
      </c>
      <c r="I26" s="44">
        <f>E26-D26</f>
        <v>-7136.689999999944</v>
      </c>
      <c r="J26" s="43">
        <v>0</v>
      </c>
      <c r="K26" s="43">
        <v>1372990</v>
      </c>
      <c r="L26" s="43"/>
      <c r="M26" s="43">
        <v>1353175.27</v>
      </c>
      <c r="N26" s="61">
        <f>M26/K26*100</f>
        <v>98.55681905913372</v>
      </c>
      <c r="O26" s="45">
        <f t="shared" si="3"/>
        <v>-19814.72999999998</v>
      </c>
      <c r="P26" s="92"/>
    </row>
    <row r="27" spans="1:16" s="3" customFormat="1" ht="51" hidden="1">
      <c r="A27" s="113" t="s">
        <v>113</v>
      </c>
      <c r="B27" s="112" t="s">
        <v>114</v>
      </c>
      <c r="C27" s="89"/>
      <c r="D27" s="89"/>
      <c r="E27" s="89"/>
      <c r="F27" s="43"/>
      <c r="G27" s="61"/>
      <c r="H27" s="44"/>
      <c r="I27" s="44"/>
      <c r="J27" s="43">
        <v>0</v>
      </c>
      <c r="K27" s="43">
        <v>9000</v>
      </c>
      <c r="L27" s="43"/>
      <c r="M27" s="43">
        <v>9000</v>
      </c>
      <c r="N27" s="61">
        <f>M27/K27*100</f>
        <v>100</v>
      </c>
      <c r="O27" s="45">
        <f t="shared" si="3"/>
        <v>0</v>
      </c>
      <c r="P27" s="92"/>
    </row>
    <row r="28" spans="1:16" s="3" customFormat="1" ht="153" customHeight="1" hidden="1">
      <c r="A28" s="113" t="s">
        <v>115</v>
      </c>
      <c r="B28" s="112" t="s">
        <v>116</v>
      </c>
      <c r="C28" s="89"/>
      <c r="D28" s="89"/>
      <c r="E28" s="89"/>
      <c r="F28" s="43"/>
      <c r="G28" s="61"/>
      <c r="H28" s="44"/>
      <c r="I28" s="44"/>
      <c r="J28" s="43">
        <v>120000</v>
      </c>
      <c r="K28" s="43">
        <v>391600</v>
      </c>
      <c r="L28" s="43"/>
      <c r="M28" s="43">
        <v>363646.3</v>
      </c>
      <c r="N28" s="61">
        <f>M28/K28*100</f>
        <v>92.86167007150154</v>
      </c>
      <c r="O28" s="45">
        <f t="shared" si="3"/>
        <v>-27953.70000000001</v>
      </c>
      <c r="P28" s="92"/>
    </row>
    <row r="29" spans="1:16" s="3" customFormat="1" ht="25.5" hidden="1">
      <c r="A29" s="113" t="s">
        <v>117</v>
      </c>
      <c r="B29" s="112" t="s">
        <v>118</v>
      </c>
      <c r="C29" s="89"/>
      <c r="D29" s="89"/>
      <c r="E29" s="89"/>
      <c r="F29" s="43"/>
      <c r="G29" s="61"/>
      <c r="H29" s="44"/>
      <c r="I29" s="44"/>
      <c r="J29" s="43">
        <v>2300</v>
      </c>
      <c r="K29" s="43">
        <v>2300</v>
      </c>
      <c r="L29" s="43"/>
      <c r="M29" s="43">
        <v>0</v>
      </c>
      <c r="N29" s="61">
        <f>M29/K29*100</f>
        <v>0</v>
      </c>
      <c r="O29" s="45">
        <f t="shared" si="3"/>
        <v>-2300</v>
      </c>
      <c r="P29" s="92"/>
    </row>
    <row r="30" spans="1:16" s="46" customFormat="1" ht="15.75" hidden="1">
      <c r="A30" s="122"/>
      <c r="B30" s="123" t="s">
        <v>119</v>
      </c>
      <c r="C30" s="124">
        <f>SUM(C31:C53)</f>
        <v>24926943</v>
      </c>
      <c r="D30" s="124">
        <f>SUM(D31:D53)</f>
        <v>26281861</v>
      </c>
      <c r="E30" s="124">
        <f>SUM(E31:E53)</f>
        <v>21448166.049999997</v>
      </c>
      <c r="F30" s="124" t="e">
        <f>SUM(F31:F53)</f>
        <v>#DIV/0!</v>
      </c>
      <c r="G30" s="115">
        <f aca="true" t="shared" si="4" ref="G30:G44">E30/D30*100</f>
        <v>81.60824703395242</v>
      </c>
      <c r="H30" s="116">
        <f aca="true" t="shared" si="5" ref="H30:H48">E30-D30</f>
        <v>-4833694.950000003</v>
      </c>
      <c r="I30" s="116">
        <f aca="true" t="shared" si="6" ref="I30:I44">E30-D30</f>
        <v>-4833694.950000003</v>
      </c>
      <c r="J30" s="124">
        <f>SUM(J31:J53)</f>
        <v>1101849</v>
      </c>
      <c r="K30" s="124">
        <f>SUM(K31:K53)</f>
        <v>7585535</v>
      </c>
      <c r="L30" s="124">
        <f>SUM(L31:L53)</f>
        <v>0</v>
      </c>
      <c r="M30" s="124">
        <f>SUM(M31:M53)</f>
        <v>6631691.33</v>
      </c>
      <c r="N30" s="115">
        <f>M30/K30*100</f>
        <v>87.42549246691236</v>
      </c>
      <c r="O30" s="117">
        <f t="shared" si="3"/>
        <v>-953843.6699999999</v>
      </c>
      <c r="P30" s="92"/>
    </row>
    <row r="31" spans="1:15" s="3" customFormat="1" ht="76.5" hidden="1">
      <c r="A31" s="110" t="s">
        <v>85</v>
      </c>
      <c r="B31" s="111" t="s">
        <v>81</v>
      </c>
      <c r="C31" s="89">
        <v>5657636</v>
      </c>
      <c r="D31" s="89">
        <v>5927748</v>
      </c>
      <c r="E31" s="43">
        <v>4890172.93</v>
      </c>
      <c r="F31" s="43">
        <f>E31/D31*100</f>
        <v>82.49630264309481</v>
      </c>
      <c r="G31" s="61">
        <f t="shared" si="4"/>
        <v>82.49630264309481</v>
      </c>
      <c r="H31" s="44">
        <f t="shared" si="5"/>
        <v>-1037575.0700000003</v>
      </c>
      <c r="I31" s="44">
        <f t="shared" si="6"/>
        <v>-1037575.0700000003</v>
      </c>
      <c r="J31" s="43"/>
      <c r="K31" s="43"/>
      <c r="L31" s="43"/>
      <c r="M31" s="43"/>
      <c r="N31" s="61"/>
      <c r="O31" s="45"/>
    </row>
    <row r="32" spans="1:15" s="3" customFormat="1" ht="15" hidden="1">
      <c r="A32" s="110" t="s">
        <v>120</v>
      </c>
      <c r="B32" s="111" t="s">
        <v>4</v>
      </c>
      <c r="C32" s="89">
        <v>0</v>
      </c>
      <c r="D32" s="89">
        <v>892434</v>
      </c>
      <c r="E32" s="43">
        <v>868037.61</v>
      </c>
      <c r="F32" s="43"/>
      <c r="G32" s="61">
        <f t="shared" si="4"/>
        <v>97.26630876905182</v>
      </c>
      <c r="H32" s="44">
        <f t="shared" si="5"/>
        <v>-24396.390000000014</v>
      </c>
      <c r="I32" s="44">
        <f t="shared" si="6"/>
        <v>-24396.390000000014</v>
      </c>
      <c r="J32" s="43"/>
      <c r="K32" s="43"/>
      <c r="L32" s="43"/>
      <c r="M32" s="43"/>
      <c r="N32" s="61"/>
      <c r="O32" s="45"/>
    </row>
    <row r="33" spans="1:15" s="3" customFormat="1" ht="15" hidden="1">
      <c r="A33" s="110" t="s">
        <v>94</v>
      </c>
      <c r="B33" s="111" t="s">
        <v>93</v>
      </c>
      <c r="C33" s="89">
        <v>8002269</v>
      </c>
      <c r="D33" s="89">
        <v>8231529</v>
      </c>
      <c r="E33" s="43">
        <v>7247462.76</v>
      </c>
      <c r="F33" s="43"/>
      <c r="G33" s="61">
        <f t="shared" si="4"/>
        <v>88.045158560457</v>
      </c>
      <c r="H33" s="44">
        <f t="shared" si="5"/>
        <v>-984066.2400000002</v>
      </c>
      <c r="I33" s="44">
        <f t="shared" si="6"/>
        <v>-984066.2400000002</v>
      </c>
      <c r="J33" s="43">
        <v>1033285</v>
      </c>
      <c r="K33" s="43">
        <v>1051371</v>
      </c>
      <c r="L33" s="43"/>
      <c r="M33" s="43">
        <v>528127.77</v>
      </c>
      <c r="N33" s="61">
        <f>M33/K33*100</f>
        <v>50.23229383348029</v>
      </c>
      <c r="O33" s="45">
        <f>M33-K33</f>
        <v>-523243.23</v>
      </c>
    </row>
    <row r="34" spans="1:15" s="3" customFormat="1" ht="25.5" hidden="1">
      <c r="A34" s="110" t="s">
        <v>95</v>
      </c>
      <c r="B34" s="111" t="s">
        <v>88</v>
      </c>
      <c r="C34" s="89">
        <v>1120614</v>
      </c>
      <c r="D34" s="89">
        <v>1120614</v>
      </c>
      <c r="E34" s="43">
        <v>1045930.26</v>
      </c>
      <c r="F34" s="43"/>
      <c r="G34" s="61">
        <f t="shared" si="4"/>
        <v>93.33546252322388</v>
      </c>
      <c r="H34" s="44">
        <f t="shared" si="5"/>
        <v>-74683.73999999999</v>
      </c>
      <c r="I34" s="44">
        <f t="shared" si="6"/>
        <v>-74683.73999999999</v>
      </c>
      <c r="J34" s="43"/>
      <c r="K34" s="43"/>
      <c r="L34" s="43"/>
      <c r="M34" s="43"/>
      <c r="N34" s="61"/>
      <c r="O34" s="45"/>
    </row>
    <row r="35" spans="1:15" s="3" customFormat="1" ht="38.25" hidden="1">
      <c r="A35" s="110" t="s">
        <v>96</v>
      </c>
      <c r="B35" s="111" t="s">
        <v>27</v>
      </c>
      <c r="C35" s="89">
        <v>212000</v>
      </c>
      <c r="D35" s="89">
        <v>424000</v>
      </c>
      <c r="E35" s="43">
        <v>181194</v>
      </c>
      <c r="F35" s="43"/>
      <c r="G35" s="61">
        <f t="shared" si="4"/>
        <v>42.73443396226415</v>
      </c>
      <c r="H35" s="44">
        <f t="shared" si="5"/>
        <v>-242806</v>
      </c>
      <c r="I35" s="44">
        <f t="shared" si="6"/>
        <v>-242806</v>
      </c>
      <c r="J35" s="43"/>
      <c r="K35" s="43"/>
      <c r="L35" s="43"/>
      <c r="M35" s="43"/>
      <c r="N35" s="61"/>
      <c r="O35" s="45"/>
    </row>
    <row r="36" spans="1:15" s="3" customFormat="1" ht="76.5" hidden="1">
      <c r="A36" s="110" t="s">
        <v>121</v>
      </c>
      <c r="B36" s="111" t="s">
        <v>82</v>
      </c>
      <c r="C36" s="89">
        <v>190800</v>
      </c>
      <c r="D36" s="89">
        <v>154560</v>
      </c>
      <c r="E36" s="43">
        <v>118320</v>
      </c>
      <c r="F36" s="43"/>
      <c r="G36" s="61">
        <f t="shared" si="4"/>
        <v>76.5527950310559</v>
      </c>
      <c r="H36" s="44">
        <f t="shared" si="5"/>
        <v>-36240</v>
      </c>
      <c r="I36" s="44">
        <f t="shared" si="6"/>
        <v>-36240</v>
      </c>
      <c r="J36" s="43"/>
      <c r="K36" s="43"/>
      <c r="L36" s="43"/>
      <c r="M36" s="43"/>
      <c r="N36" s="61"/>
      <c r="O36" s="45"/>
    </row>
    <row r="37" spans="1:15" s="3" customFormat="1" ht="25.5" hidden="1">
      <c r="A37" s="110" t="s">
        <v>122</v>
      </c>
      <c r="B37" s="111" t="s">
        <v>78</v>
      </c>
      <c r="C37" s="89">
        <v>92193</v>
      </c>
      <c r="D37" s="89">
        <v>92193</v>
      </c>
      <c r="E37" s="43">
        <v>0</v>
      </c>
      <c r="F37" s="43"/>
      <c r="G37" s="61">
        <f t="shared" si="4"/>
        <v>0</v>
      </c>
      <c r="H37" s="44">
        <f t="shared" si="5"/>
        <v>-92193</v>
      </c>
      <c r="I37" s="44">
        <f t="shared" si="6"/>
        <v>-92193</v>
      </c>
      <c r="J37" s="43"/>
      <c r="K37" s="43"/>
      <c r="L37" s="43"/>
      <c r="M37" s="43"/>
      <c r="N37" s="61"/>
      <c r="O37" s="45"/>
    </row>
    <row r="38" spans="1:15" s="3" customFormat="1" ht="25.5" hidden="1">
      <c r="A38" s="110" t="s">
        <v>97</v>
      </c>
      <c r="B38" s="111" t="s">
        <v>89</v>
      </c>
      <c r="C38" s="89">
        <v>86920</v>
      </c>
      <c r="D38" s="89">
        <v>86920</v>
      </c>
      <c r="E38" s="43">
        <v>69988.29</v>
      </c>
      <c r="F38" s="43"/>
      <c r="G38" s="61">
        <f t="shared" si="4"/>
        <v>80.52035204786009</v>
      </c>
      <c r="H38" s="44">
        <f t="shared" si="5"/>
        <v>-16931.710000000006</v>
      </c>
      <c r="I38" s="44">
        <f t="shared" si="6"/>
        <v>-16931.710000000006</v>
      </c>
      <c r="J38" s="43"/>
      <c r="K38" s="43"/>
      <c r="L38" s="43"/>
      <c r="M38" s="43"/>
      <c r="N38" s="61"/>
      <c r="O38" s="45"/>
    </row>
    <row r="39" spans="1:15" s="3" customFormat="1" ht="38.25" hidden="1">
      <c r="A39" s="110" t="s">
        <v>98</v>
      </c>
      <c r="B39" s="111" t="s">
        <v>90</v>
      </c>
      <c r="C39" s="89">
        <v>375917</v>
      </c>
      <c r="D39" s="89">
        <v>375917</v>
      </c>
      <c r="E39" s="43">
        <v>216710.82</v>
      </c>
      <c r="F39" s="43"/>
      <c r="G39" s="61">
        <f t="shared" si="4"/>
        <v>57.64858200081401</v>
      </c>
      <c r="H39" s="44">
        <f t="shared" si="5"/>
        <v>-159206.18</v>
      </c>
      <c r="I39" s="44">
        <f t="shared" si="6"/>
        <v>-159206.18</v>
      </c>
      <c r="J39" s="43"/>
      <c r="K39" s="43"/>
      <c r="L39" s="43"/>
      <c r="M39" s="43"/>
      <c r="N39" s="61"/>
      <c r="O39" s="45"/>
    </row>
    <row r="40" spans="1:15" s="3" customFormat="1" ht="42.75" customHeight="1" hidden="1">
      <c r="A40" s="110" t="s">
        <v>99</v>
      </c>
      <c r="B40" s="112" t="s">
        <v>83</v>
      </c>
      <c r="C40" s="89">
        <v>118508</v>
      </c>
      <c r="D40" s="89">
        <v>118508</v>
      </c>
      <c r="E40" s="43">
        <v>12566.75</v>
      </c>
      <c r="F40" s="43">
        <f aca="true" t="shared" si="7" ref="F40:F48">E40/D40*100</f>
        <v>10.604136429608129</v>
      </c>
      <c r="G40" s="61">
        <f t="shared" si="4"/>
        <v>10.604136429608129</v>
      </c>
      <c r="H40" s="44">
        <f t="shared" si="5"/>
        <v>-105941.25</v>
      </c>
      <c r="I40" s="44">
        <f t="shared" si="6"/>
        <v>-105941.25</v>
      </c>
      <c r="J40" s="43"/>
      <c r="K40" s="43"/>
      <c r="L40" s="43"/>
      <c r="M40" s="43"/>
      <c r="N40" s="61"/>
      <c r="O40" s="45"/>
    </row>
    <row r="41" spans="1:16" s="3" customFormat="1" ht="25.5" hidden="1">
      <c r="A41" s="113" t="s">
        <v>123</v>
      </c>
      <c r="B41" s="112" t="s">
        <v>124</v>
      </c>
      <c r="C41" s="89">
        <v>180050</v>
      </c>
      <c r="D41" s="89">
        <v>180050</v>
      </c>
      <c r="E41" s="89">
        <v>49993.35</v>
      </c>
      <c r="F41" s="43">
        <f t="shared" si="7"/>
        <v>27.76637045265204</v>
      </c>
      <c r="G41" s="61">
        <f t="shared" si="4"/>
        <v>27.76637045265204</v>
      </c>
      <c r="H41" s="44">
        <f t="shared" si="5"/>
        <v>-130056.65</v>
      </c>
      <c r="I41" s="44">
        <f t="shared" si="6"/>
        <v>-130056.65</v>
      </c>
      <c r="J41" s="43"/>
      <c r="K41" s="43"/>
      <c r="L41" s="43"/>
      <c r="M41" s="43"/>
      <c r="N41" s="61"/>
      <c r="O41" s="45"/>
      <c r="P41" s="92"/>
    </row>
    <row r="42" spans="1:16" s="3" customFormat="1" ht="68.25" customHeight="1" hidden="1">
      <c r="A42" s="113" t="s">
        <v>11</v>
      </c>
      <c r="B42" s="112" t="s">
        <v>5</v>
      </c>
      <c r="C42" s="89">
        <v>106000</v>
      </c>
      <c r="D42" s="89">
        <v>106000</v>
      </c>
      <c r="E42" s="89">
        <v>106000</v>
      </c>
      <c r="F42" s="43">
        <f t="shared" si="7"/>
        <v>100</v>
      </c>
      <c r="G42" s="61">
        <f t="shared" si="4"/>
        <v>100</v>
      </c>
      <c r="H42" s="44">
        <f t="shared" si="5"/>
        <v>0</v>
      </c>
      <c r="I42" s="44">
        <f t="shared" si="6"/>
        <v>0</v>
      </c>
      <c r="J42" s="43"/>
      <c r="K42" s="43"/>
      <c r="L42" s="43"/>
      <c r="M42" s="43"/>
      <c r="N42" s="61"/>
      <c r="O42" s="45"/>
      <c r="P42" s="92"/>
    </row>
    <row r="43" spans="1:15" s="3" customFormat="1" ht="25.5" hidden="1">
      <c r="A43" s="110" t="s">
        <v>100</v>
      </c>
      <c r="B43" s="114" t="s">
        <v>101</v>
      </c>
      <c r="C43" s="89">
        <v>3900383</v>
      </c>
      <c r="D43" s="89">
        <v>4281120</v>
      </c>
      <c r="E43" s="43">
        <v>3595720.13</v>
      </c>
      <c r="F43" s="43">
        <f t="shared" si="7"/>
        <v>83.99017383301566</v>
      </c>
      <c r="G43" s="61">
        <f t="shared" si="4"/>
        <v>83.99017383301566</v>
      </c>
      <c r="H43" s="44">
        <f t="shared" si="5"/>
        <v>-685399.8700000001</v>
      </c>
      <c r="I43" s="44">
        <f t="shared" si="6"/>
        <v>-685399.8700000001</v>
      </c>
      <c r="J43" s="43">
        <v>0</v>
      </c>
      <c r="K43" s="43">
        <v>2190200</v>
      </c>
      <c r="L43" s="43"/>
      <c r="M43" s="43">
        <v>2176749</v>
      </c>
      <c r="N43" s="61">
        <f>M43/K43*100</f>
        <v>99.38585517304355</v>
      </c>
      <c r="O43" s="45">
        <f>M43-K43</f>
        <v>-13451</v>
      </c>
    </row>
    <row r="44" spans="1:16" s="3" customFormat="1" ht="15.75" hidden="1">
      <c r="A44" s="113" t="s">
        <v>102</v>
      </c>
      <c r="B44" s="111" t="s">
        <v>103</v>
      </c>
      <c r="C44" s="89">
        <v>102820</v>
      </c>
      <c r="D44" s="89">
        <v>174320</v>
      </c>
      <c r="E44" s="89">
        <v>0</v>
      </c>
      <c r="F44" s="43">
        <f t="shared" si="7"/>
        <v>0</v>
      </c>
      <c r="G44" s="61">
        <f t="shared" si="4"/>
        <v>0</v>
      </c>
      <c r="H44" s="44">
        <f t="shared" si="5"/>
        <v>-174320</v>
      </c>
      <c r="I44" s="44">
        <f t="shared" si="6"/>
        <v>-174320</v>
      </c>
      <c r="J44" s="43"/>
      <c r="K44" s="43"/>
      <c r="L44" s="43"/>
      <c r="M44" s="43"/>
      <c r="N44" s="61"/>
      <c r="O44" s="45"/>
      <c r="P44" s="92"/>
    </row>
    <row r="45" spans="1:16" s="3" customFormat="1" ht="25.5" hidden="1">
      <c r="A45" s="113" t="s">
        <v>107</v>
      </c>
      <c r="B45" s="112" t="s">
        <v>108</v>
      </c>
      <c r="C45" s="89"/>
      <c r="D45" s="89"/>
      <c r="E45" s="89"/>
      <c r="F45" s="43" t="e">
        <f t="shared" si="7"/>
        <v>#DIV/0!</v>
      </c>
      <c r="G45" s="61"/>
      <c r="H45" s="44">
        <f t="shared" si="5"/>
        <v>0</v>
      </c>
      <c r="I45" s="44"/>
      <c r="J45" s="43">
        <v>0</v>
      </c>
      <c r="K45" s="43">
        <v>868263</v>
      </c>
      <c r="L45" s="43"/>
      <c r="M45" s="43">
        <v>868262.74</v>
      </c>
      <c r="N45" s="61">
        <f aca="true" t="shared" si="8" ref="N45:N50">M45/K45*100</f>
        <v>99.9999700551561</v>
      </c>
      <c r="O45" s="45">
        <f aca="true" t="shared" si="9" ref="O45:O74">M45-K45</f>
        <v>-0.2600000000093132</v>
      </c>
      <c r="P45" s="92"/>
    </row>
    <row r="46" spans="1:16" s="3" customFormat="1" ht="38.25" hidden="1">
      <c r="A46" s="113" t="s">
        <v>86</v>
      </c>
      <c r="B46" s="112" t="s">
        <v>87</v>
      </c>
      <c r="C46" s="89">
        <v>385416</v>
      </c>
      <c r="D46" s="89">
        <v>1005531</v>
      </c>
      <c r="E46" s="89">
        <v>368474.5</v>
      </c>
      <c r="F46" s="43">
        <f t="shared" si="7"/>
        <v>36.64476778935706</v>
      </c>
      <c r="G46" s="61">
        <f>E46/D46*100</f>
        <v>36.64476778935706</v>
      </c>
      <c r="H46" s="44">
        <f t="shared" si="5"/>
        <v>-637056.5</v>
      </c>
      <c r="I46" s="44">
        <f>E46-D46</f>
        <v>-637056.5</v>
      </c>
      <c r="J46" s="43">
        <v>0</v>
      </c>
      <c r="K46" s="43">
        <f>630796+9438</f>
        <v>640234</v>
      </c>
      <c r="L46" s="43"/>
      <c r="M46" s="43">
        <v>640233.98</v>
      </c>
      <c r="N46" s="61">
        <f t="shared" si="8"/>
        <v>99.99999687614216</v>
      </c>
      <c r="O46" s="45">
        <f t="shared" si="9"/>
        <v>-0.02000000001862645</v>
      </c>
      <c r="P46" s="92"/>
    </row>
    <row r="47" spans="1:16" s="3" customFormat="1" ht="39" customHeight="1" hidden="1">
      <c r="A47" s="113" t="s">
        <v>104</v>
      </c>
      <c r="B47" s="112" t="s">
        <v>105</v>
      </c>
      <c r="C47" s="89">
        <v>76320</v>
      </c>
      <c r="D47" s="89">
        <v>116320</v>
      </c>
      <c r="E47" s="89">
        <v>70760</v>
      </c>
      <c r="F47" s="43">
        <f t="shared" si="7"/>
        <v>60.83218707015131</v>
      </c>
      <c r="G47" s="61">
        <f>E47/D47*100</f>
        <v>60.83218707015131</v>
      </c>
      <c r="H47" s="44">
        <f t="shared" si="5"/>
        <v>-45560</v>
      </c>
      <c r="I47" s="44">
        <f>E47-D47</f>
        <v>-45560</v>
      </c>
      <c r="J47" s="43">
        <v>0</v>
      </c>
      <c r="K47" s="43">
        <v>638871</v>
      </c>
      <c r="L47" s="43"/>
      <c r="M47" s="43">
        <v>394270.33</v>
      </c>
      <c r="N47" s="61">
        <f t="shared" si="8"/>
        <v>61.713605720090605</v>
      </c>
      <c r="O47" s="45">
        <f t="shared" si="9"/>
        <v>-244600.66999999998</v>
      </c>
      <c r="P47" s="92"/>
    </row>
    <row r="48" spans="1:16" s="3" customFormat="1" ht="57" customHeight="1" hidden="1">
      <c r="A48" s="113" t="s">
        <v>106</v>
      </c>
      <c r="B48" s="112" t="s">
        <v>12</v>
      </c>
      <c r="C48" s="89">
        <v>4219097</v>
      </c>
      <c r="D48" s="89">
        <v>2739097</v>
      </c>
      <c r="E48" s="89">
        <v>2356834.65</v>
      </c>
      <c r="F48" s="43">
        <f t="shared" si="7"/>
        <v>86.04422004770184</v>
      </c>
      <c r="G48" s="61">
        <f>E48/D48*100</f>
        <v>86.04422004770184</v>
      </c>
      <c r="H48" s="44">
        <f t="shared" si="5"/>
        <v>-382262.3500000001</v>
      </c>
      <c r="I48" s="44">
        <f>E48-D48</f>
        <v>-382262.3500000001</v>
      </c>
      <c r="J48" s="43">
        <v>45864</v>
      </c>
      <c r="K48" s="43">
        <v>2173896</v>
      </c>
      <c r="L48" s="43"/>
      <c r="M48" s="43">
        <v>2024047.51</v>
      </c>
      <c r="N48" s="61">
        <f t="shared" si="8"/>
        <v>93.10691541821689</v>
      </c>
      <c r="O48" s="45">
        <f t="shared" si="9"/>
        <v>-149848.49</v>
      </c>
      <c r="P48" s="92"/>
    </row>
    <row r="49" spans="1:16" s="3" customFormat="1" ht="153" customHeight="1" hidden="1">
      <c r="A49" s="113" t="s">
        <v>115</v>
      </c>
      <c r="B49" s="112" t="s">
        <v>116</v>
      </c>
      <c r="C49" s="89"/>
      <c r="D49" s="89"/>
      <c r="E49" s="89"/>
      <c r="F49" s="43"/>
      <c r="G49" s="61"/>
      <c r="H49" s="44"/>
      <c r="I49" s="44"/>
      <c r="J49" s="43">
        <v>20000</v>
      </c>
      <c r="K49" s="43">
        <v>20000</v>
      </c>
      <c r="L49" s="43"/>
      <c r="M49" s="43">
        <v>0</v>
      </c>
      <c r="N49" s="61">
        <f t="shared" si="8"/>
        <v>0</v>
      </c>
      <c r="O49" s="45">
        <f t="shared" si="9"/>
        <v>-20000</v>
      </c>
      <c r="P49" s="92"/>
    </row>
    <row r="50" spans="1:16" s="3" customFormat="1" ht="25.5" hidden="1">
      <c r="A50" s="113" t="s">
        <v>117</v>
      </c>
      <c r="B50" s="112" t="s">
        <v>118</v>
      </c>
      <c r="C50" s="89"/>
      <c r="D50" s="89"/>
      <c r="E50" s="89"/>
      <c r="F50" s="43"/>
      <c r="G50" s="61"/>
      <c r="H50" s="44"/>
      <c r="I50" s="44"/>
      <c r="J50" s="43">
        <v>2700</v>
      </c>
      <c r="K50" s="43">
        <v>2700</v>
      </c>
      <c r="L50" s="43"/>
      <c r="M50" s="43">
        <v>0</v>
      </c>
      <c r="N50" s="61">
        <f t="shared" si="8"/>
        <v>0</v>
      </c>
      <c r="O50" s="45">
        <f t="shared" si="9"/>
        <v>-2700</v>
      </c>
      <c r="P50" s="92"/>
    </row>
    <row r="51" spans="1:16" s="3" customFormat="1" ht="15.75" hidden="1">
      <c r="A51" s="113" t="s">
        <v>125</v>
      </c>
      <c r="B51" s="112" t="s">
        <v>28</v>
      </c>
      <c r="C51" s="89">
        <v>0</v>
      </c>
      <c r="D51" s="89">
        <v>5000</v>
      </c>
      <c r="E51" s="89">
        <v>0</v>
      </c>
      <c r="F51" s="43">
        <f>E51/D51*100</f>
        <v>0</v>
      </c>
      <c r="G51" s="61">
        <f aca="true" t="shared" si="10" ref="G51:G58">E51/D51*100</f>
        <v>0</v>
      </c>
      <c r="H51" s="44">
        <f aca="true" t="shared" si="11" ref="H51:H82">E51-D51</f>
        <v>-5000</v>
      </c>
      <c r="I51" s="44">
        <f aca="true" t="shared" si="12" ref="I51:I73">E51-D51</f>
        <v>-5000</v>
      </c>
      <c r="J51" s="43"/>
      <c r="K51" s="43"/>
      <c r="L51" s="43"/>
      <c r="M51" s="43"/>
      <c r="N51" s="61"/>
      <c r="O51" s="45">
        <f t="shared" si="9"/>
        <v>0</v>
      </c>
      <c r="P51" s="92"/>
    </row>
    <row r="52" spans="1:16" s="121" customFormat="1" ht="15.75" hidden="1">
      <c r="A52" s="113" t="s">
        <v>126</v>
      </c>
      <c r="B52" s="118" t="s">
        <v>6</v>
      </c>
      <c r="C52" s="119">
        <v>100000</v>
      </c>
      <c r="D52" s="119">
        <v>200000</v>
      </c>
      <c r="E52" s="119">
        <v>200000</v>
      </c>
      <c r="F52" s="43">
        <f>E52/D52*100</f>
        <v>100</v>
      </c>
      <c r="G52" s="61">
        <f t="shared" si="10"/>
        <v>100</v>
      </c>
      <c r="H52" s="44">
        <f t="shared" si="11"/>
        <v>0</v>
      </c>
      <c r="I52" s="44">
        <f t="shared" si="12"/>
        <v>0</v>
      </c>
      <c r="J52" s="43"/>
      <c r="K52" s="43"/>
      <c r="L52" s="120"/>
      <c r="M52" s="120"/>
      <c r="N52" s="61"/>
      <c r="O52" s="45">
        <f t="shared" si="9"/>
        <v>0</v>
      </c>
      <c r="P52" s="92"/>
    </row>
    <row r="53" spans="1:16" s="3" customFormat="1" ht="51" hidden="1">
      <c r="A53" s="138" t="s">
        <v>127</v>
      </c>
      <c r="B53" s="139" t="s">
        <v>7</v>
      </c>
      <c r="C53" s="140">
        <v>0</v>
      </c>
      <c r="D53" s="140">
        <v>50000</v>
      </c>
      <c r="E53" s="140">
        <v>50000</v>
      </c>
      <c r="F53" s="141">
        <f>E53/D53*100</f>
        <v>100</v>
      </c>
      <c r="G53" s="142">
        <f t="shared" si="10"/>
        <v>100</v>
      </c>
      <c r="H53" s="143">
        <f t="shared" si="11"/>
        <v>0</v>
      </c>
      <c r="I53" s="143">
        <f t="shared" si="12"/>
        <v>0</v>
      </c>
      <c r="J53" s="141"/>
      <c r="K53" s="141"/>
      <c r="L53" s="141"/>
      <c r="M53" s="141"/>
      <c r="N53" s="142"/>
      <c r="O53" s="144">
        <f t="shared" si="9"/>
        <v>0</v>
      </c>
      <c r="P53" s="92"/>
    </row>
    <row r="54" spans="1:16" s="46" customFormat="1" ht="15.75" hidden="1">
      <c r="A54" s="145"/>
      <c r="B54" s="146" t="s">
        <v>128</v>
      </c>
      <c r="C54" s="147">
        <f>SUM(C55:C75)</f>
        <v>17828766</v>
      </c>
      <c r="D54" s="147">
        <f>SUM(D55:D75)</f>
        <v>17883089</v>
      </c>
      <c r="E54" s="148">
        <f>SUM(E55:E75)</f>
        <v>16883963.15</v>
      </c>
      <c r="F54" s="147" t="e">
        <f>SUM(F55:F75)</f>
        <v>#DIV/0!</v>
      </c>
      <c r="G54" s="172">
        <f t="shared" si="10"/>
        <v>94.41301304265723</v>
      </c>
      <c r="H54" s="149">
        <f t="shared" si="11"/>
        <v>-999125.8500000015</v>
      </c>
      <c r="I54" s="173">
        <f t="shared" si="12"/>
        <v>-999125.8500000015</v>
      </c>
      <c r="J54" s="147">
        <f>SUM(J55:J75)</f>
        <v>1999400</v>
      </c>
      <c r="K54" s="147">
        <f>SUM(K55:K75)</f>
        <v>12584526</v>
      </c>
      <c r="L54" s="147">
        <f>SUM(L55:L75)</f>
        <v>0</v>
      </c>
      <c r="M54" s="147">
        <f>SUM(M55:M75)</f>
        <v>10244372.76</v>
      </c>
      <c r="N54" s="172">
        <f>M54/K54*100</f>
        <v>81.40451821546556</v>
      </c>
      <c r="O54" s="150">
        <f t="shared" si="9"/>
        <v>-2340153.24</v>
      </c>
      <c r="P54" s="92"/>
    </row>
    <row r="55" spans="1:15" s="3" customFormat="1" ht="76.5">
      <c r="A55" s="110" t="s">
        <v>85</v>
      </c>
      <c r="B55" s="111" t="s">
        <v>81</v>
      </c>
      <c r="C55" s="89">
        <v>3372668</v>
      </c>
      <c r="D55" s="89">
        <v>4297314</v>
      </c>
      <c r="E55" s="43">
        <v>4100613.09</v>
      </c>
      <c r="F55" s="43">
        <f>E55/D55*100</f>
        <v>95.42270101742622</v>
      </c>
      <c r="G55" s="159">
        <f t="shared" si="10"/>
        <v>95.42270101742622</v>
      </c>
      <c r="H55" s="44">
        <f t="shared" si="11"/>
        <v>-196700.91000000015</v>
      </c>
      <c r="I55" s="158">
        <f t="shared" si="12"/>
        <v>-196700.91000000015</v>
      </c>
      <c r="J55" s="43">
        <v>22000</v>
      </c>
      <c r="K55" s="43">
        <v>37502</v>
      </c>
      <c r="L55" s="43"/>
      <c r="M55" s="43">
        <v>37502</v>
      </c>
      <c r="N55" s="159">
        <f>M55/K55*100</f>
        <v>100</v>
      </c>
      <c r="O55" s="174">
        <f t="shared" si="9"/>
        <v>0</v>
      </c>
    </row>
    <row r="56" spans="1:15" s="3" customFormat="1" ht="15">
      <c r="A56" s="110" t="s">
        <v>94</v>
      </c>
      <c r="B56" s="111" t="s">
        <v>93</v>
      </c>
      <c r="C56" s="89">
        <v>10419996</v>
      </c>
      <c r="D56" s="89">
        <v>8761006</v>
      </c>
      <c r="E56" s="43">
        <v>8196069.04</v>
      </c>
      <c r="F56" s="43"/>
      <c r="G56" s="159">
        <f t="shared" si="10"/>
        <v>93.5516884704793</v>
      </c>
      <c r="H56" s="44">
        <f t="shared" si="11"/>
        <v>-564936.96</v>
      </c>
      <c r="I56" s="158">
        <f t="shared" si="12"/>
        <v>-564936.96</v>
      </c>
      <c r="J56" s="43">
        <v>989900</v>
      </c>
      <c r="K56" s="43">
        <v>989900</v>
      </c>
      <c r="L56" s="43"/>
      <c r="M56" s="43">
        <v>425842.76</v>
      </c>
      <c r="N56" s="159">
        <f>M56/K56*100</f>
        <v>43.01876553187191</v>
      </c>
      <c r="O56" s="174">
        <f t="shared" si="9"/>
        <v>-564057.24</v>
      </c>
    </row>
    <row r="57" spans="1:15" s="3" customFormat="1" ht="25.5">
      <c r="A57" s="110" t="s">
        <v>95</v>
      </c>
      <c r="B57" s="111" t="s">
        <v>88</v>
      </c>
      <c r="C57" s="89">
        <v>699720</v>
      </c>
      <c r="D57" s="89">
        <v>629394</v>
      </c>
      <c r="E57" s="43">
        <v>602791.26</v>
      </c>
      <c r="F57" s="43"/>
      <c r="G57" s="159">
        <f t="shared" si="10"/>
        <v>95.77327715230841</v>
      </c>
      <c r="H57" s="44">
        <f t="shared" si="11"/>
        <v>-26602.73999999999</v>
      </c>
      <c r="I57" s="158">
        <f t="shared" si="12"/>
        <v>-26602.73999999999</v>
      </c>
      <c r="J57" s="43"/>
      <c r="K57" s="43">
        <v>34545</v>
      </c>
      <c r="L57" s="43"/>
      <c r="M57" s="43">
        <v>34545</v>
      </c>
      <c r="N57" s="159">
        <f>M57/K57*100</f>
        <v>100</v>
      </c>
      <c r="O57" s="174">
        <f t="shared" si="9"/>
        <v>0</v>
      </c>
    </row>
    <row r="58" spans="1:15" s="3" customFormat="1" ht="38.25">
      <c r="A58" s="110" t="s">
        <v>96</v>
      </c>
      <c r="B58" s="111" t="s">
        <v>27</v>
      </c>
      <c r="C58" s="89">
        <v>200000</v>
      </c>
      <c r="D58" s="89">
        <v>400000</v>
      </c>
      <c r="E58" s="43">
        <v>400000</v>
      </c>
      <c r="F58" s="43"/>
      <c r="G58" s="159">
        <f t="shared" si="10"/>
        <v>100</v>
      </c>
      <c r="H58" s="44">
        <f t="shared" si="11"/>
        <v>0</v>
      </c>
      <c r="I58" s="158">
        <f t="shared" si="12"/>
        <v>0</v>
      </c>
      <c r="J58" s="43"/>
      <c r="K58" s="43"/>
      <c r="L58" s="43"/>
      <c r="M58" s="43"/>
      <c r="N58" s="159"/>
      <c r="O58" s="174">
        <f t="shared" si="9"/>
        <v>0</v>
      </c>
    </row>
    <row r="59" spans="1:15" s="3" customFormat="1" ht="76.5">
      <c r="A59" s="110" t="s">
        <v>121</v>
      </c>
      <c r="B59" s="111" t="s">
        <v>82</v>
      </c>
      <c r="C59" s="89">
        <v>100000</v>
      </c>
      <c r="D59" s="89"/>
      <c r="E59" s="43"/>
      <c r="F59" s="43"/>
      <c r="G59" s="159"/>
      <c r="H59" s="44">
        <f t="shared" si="11"/>
        <v>0</v>
      </c>
      <c r="I59" s="158">
        <f t="shared" si="12"/>
        <v>0</v>
      </c>
      <c r="J59" s="43"/>
      <c r="K59" s="43"/>
      <c r="L59" s="43"/>
      <c r="M59" s="43"/>
      <c r="N59" s="159"/>
      <c r="O59" s="174">
        <f t="shared" si="9"/>
        <v>0</v>
      </c>
    </row>
    <row r="60" spans="1:15" s="3" customFormat="1" ht="25.5">
      <c r="A60" s="110" t="s">
        <v>122</v>
      </c>
      <c r="B60" s="111" t="s">
        <v>78</v>
      </c>
      <c r="C60" s="89">
        <v>23049</v>
      </c>
      <c r="D60" s="89"/>
      <c r="E60" s="43"/>
      <c r="F60" s="43"/>
      <c r="G60" s="159"/>
      <c r="H60" s="44">
        <f t="shared" si="11"/>
        <v>0</v>
      </c>
      <c r="I60" s="158">
        <f t="shared" si="12"/>
        <v>0</v>
      </c>
      <c r="J60" s="43"/>
      <c r="K60" s="43"/>
      <c r="L60" s="43"/>
      <c r="M60" s="43"/>
      <c r="N60" s="159"/>
      <c r="O60" s="174">
        <f t="shared" si="9"/>
        <v>0</v>
      </c>
    </row>
    <row r="61" spans="1:15" s="3" customFormat="1" ht="38.25">
      <c r="A61" s="110" t="s">
        <v>98</v>
      </c>
      <c r="B61" s="111" t="s">
        <v>90</v>
      </c>
      <c r="C61" s="89">
        <v>1268192</v>
      </c>
      <c r="D61" s="89">
        <v>1223337</v>
      </c>
      <c r="E61" s="43">
        <v>1119760.96</v>
      </c>
      <c r="F61" s="43"/>
      <c r="G61" s="159">
        <f aca="true" t="shared" si="13" ref="G61:G66">E61/D61*100</f>
        <v>91.53331910994272</v>
      </c>
      <c r="H61" s="44">
        <f t="shared" si="11"/>
        <v>-103576.04000000004</v>
      </c>
      <c r="I61" s="158">
        <f t="shared" si="12"/>
        <v>-103576.04000000004</v>
      </c>
      <c r="J61" s="43">
        <v>275000</v>
      </c>
      <c r="K61" s="43">
        <v>51002</v>
      </c>
      <c r="L61" s="43"/>
      <c r="M61" s="43">
        <v>51002</v>
      </c>
      <c r="N61" s="159">
        <f>M61/K61*100</f>
        <v>100</v>
      </c>
      <c r="O61" s="174">
        <f t="shared" si="9"/>
        <v>0</v>
      </c>
    </row>
    <row r="62" spans="1:15" s="3" customFormat="1" ht="42.75" customHeight="1">
      <c r="A62" s="110" t="s">
        <v>99</v>
      </c>
      <c r="B62" s="112" t="s">
        <v>83</v>
      </c>
      <c r="C62" s="89">
        <v>96800</v>
      </c>
      <c r="D62" s="89">
        <v>86000</v>
      </c>
      <c r="E62" s="43">
        <v>86000</v>
      </c>
      <c r="F62" s="43">
        <f aca="true" t="shared" si="14" ref="F62:F70">E62/D62*100</f>
        <v>100</v>
      </c>
      <c r="G62" s="159">
        <f t="shared" si="13"/>
        <v>100</v>
      </c>
      <c r="H62" s="44">
        <f t="shared" si="11"/>
        <v>0</v>
      </c>
      <c r="I62" s="158">
        <f t="shared" si="12"/>
        <v>0</v>
      </c>
      <c r="J62" s="43"/>
      <c r="K62" s="43"/>
      <c r="L62" s="43"/>
      <c r="M62" s="43"/>
      <c r="N62" s="159"/>
      <c r="O62" s="174">
        <f t="shared" si="9"/>
        <v>0</v>
      </c>
    </row>
    <row r="63" spans="1:16" s="3" customFormat="1" ht="25.5">
      <c r="A63" s="113" t="s">
        <v>129</v>
      </c>
      <c r="B63" s="112" t="s">
        <v>130</v>
      </c>
      <c r="C63" s="89">
        <v>277000</v>
      </c>
      <c r="D63" s="89">
        <v>255000</v>
      </c>
      <c r="E63" s="89">
        <v>254884.57</v>
      </c>
      <c r="F63" s="43">
        <f t="shared" si="14"/>
        <v>99.95473333333334</v>
      </c>
      <c r="G63" s="159">
        <f t="shared" si="13"/>
        <v>99.95473333333334</v>
      </c>
      <c r="H63" s="44">
        <f t="shared" si="11"/>
        <v>-115.42999999999302</v>
      </c>
      <c r="I63" s="158">
        <f t="shared" si="12"/>
        <v>-115.42999999999302</v>
      </c>
      <c r="J63" s="43"/>
      <c r="K63" s="43"/>
      <c r="L63" s="43"/>
      <c r="M63" s="43"/>
      <c r="N63" s="159"/>
      <c r="O63" s="174">
        <f t="shared" si="9"/>
        <v>0</v>
      </c>
      <c r="P63" s="92"/>
    </row>
    <row r="64" spans="1:16" s="3" customFormat="1" ht="68.25" customHeight="1">
      <c r="A64" s="113" t="s">
        <v>11</v>
      </c>
      <c r="B64" s="112" t="s">
        <v>5</v>
      </c>
      <c r="C64" s="89">
        <v>200000</v>
      </c>
      <c r="D64" s="89">
        <v>218000</v>
      </c>
      <c r="E64" s="89">
        <v>218000</v>
      </c>
      <c r="F64" s="43">
        <f t="shared" si="14"/>
        <v>100</v>
      </c>
      <c r="G64" s="159">
        <f t="shared" si="13"/>
        <v>100</v>
      </c>
      <c r="H64" s="44">
        <f t="shared" si="11"/>
        <v>0</v>
      </c>
      <c r="I64" s="158">
        <f t="shared" si="12"/>
        <v>0</v>
      </c>
      <c r="J64" s="43"/>
      <c r="K64" s="43"/>
      <c r="L64" s="43"/>
      <c r="M64" s="43"/>
      <c r="N64" s="159"/>
      <c r="O64" s="174">
        <f t="shared" si="9"/>
        <v>0</v>
      </c>
      <c r="P64" s="92"/>
    </row>
    <row r="65" spans="1:15" s="3" customFormat="1" ht="25.5">
      <c r="A65" s="110" t="s">
        <v>100</v>
      </c>
      <c r="B65" s="114" t="s">
        <v>101</v>
      </c>
      <c r="C65" s="89">
        <v>469410</v>
      </c>
      <c r="D65" s="89">
        <v>387160</v>
      </c>
      <c r="E65" s="43">
        <v>307032.38</v>
      </c>
      <c r="F65" s="43">
        <f t="shared" si="14"/>
        <v>79.30374522161381</v>
      </c>
      <c r="G65" s="159">
        <f t="shared" si="13"/>
        <v>79.30374522161381</v>
      </c>
      <c r="H65" s="44">
        <f t="shared" si="11"/>
        <v>-80127.62</v>
      </c>
      <c r="I65" s="158">
        <f t="shared" si="12"/>
        <v>-80127.62</v>
      </c>
      <c r="J65" s="43"/>
      <c r="K65" s="43"/>
      <c r="L65" s="43"/>
      <c r="M65" s="43"/>
      <c r="N65" s="159"/>
      <c r="O65" s="174">
        <f t="shared" si="9"/>
        <v>0</v>
      </c>
    </row>
    <row r="66" spans="1:16" s="3" customFormat="1" ht="15.75">
      <c r="A66" s="113" t="s">
        <v>102</v>
      </c>
      <c r="B66" s="111" t="s">
        <v>103</v>
      </c>
      <c r="C66" s="89">
        <v>0</v>
      </c>
      <c r="D66" s="89">
        <v>49815</v>
      </c>
      <c r="E66" s="89">
        <v>49806.04</v>
      </c>
      <c r="F66" s="43">
        <f t="shared" si="14"/>
        <v>99.98201344976412</v>
      </c>
      <c r="G66" s="159">
        <f t="shared" si="13"/>
        <v>99.98201344976412</v>
      </c>
      <c r="H66" s="44">
        <f t="shared" si="11"/>
        <v>-8.959999999999127</v>
      </c>
      <c r="I66" s="158">
        <f t="shared" si="12"/>
        <v>-8.959999999999127</v>
      </c>
      <c r="J66" s="43"/>
      <c r="K66" s="43"/>
      <c r="L66" s="43"/>
      <c r="M66" s="43"/>
      <c r="N66" s="159"/>
      <c r="O66" s="174">
        <f t="shared" si="9"/>
        <v>0</v>
      </c>
      <c r="P66" s="92"/>
    </row>
    <row r="67" spans="1:16" s="3" customFormat="1" ht="25.5">
      <c r="A67" s="113" t="s">
        <v>107</v>
      </c>
      <c r="B67" s="112" t="s">
        <v>108</v>
      </c>
      <c r="C67" s="89"/>
      <c r="D67" s="89"/>
      <c r="E67" s="89"/>
      <c r="F67" s="43" t="e">
        <f t="shared" si="14"/>
        <v>#DIV/0!</v>
      </c>
      <c r="G67" s="159"/>
      <c r="H67" s="44">
        <f t="shared" si="11"/>
        <v>0</v>
      </c>
      <c r="I67" s="158">
        <f t="shared" si="12"/>
        <v>0</v>
      </c>
      <c r="J67" s="43"/>
      <c r="K67" s="43">
        <v>865588</v>
      </c>
      <c r="L67" s="43"/>
      <c r="M67" s="43">
        <v>854621.55</v>
      </c>
      <c r="N67" s="159">
        <f aca="true" t="shared" si="15" ref="N67:N74">M67/K67*100</f>
        <v>98.73306353600097</v>
      </c>
      <c r="O67" s="174">
        <f t="shared" si="9"/>
        <v>-10966.449999999953</v>
      </c>
      <c r="P67" s="92"/>
    </row>
    <row r="68" spans="1:16" s="3" customFormat="1" ht="25.5">
      <c r="A68" s="113" t="s">
        <v>133</v>
      </c>
      <c r="B68" s="112" t="s">
        <v>134</v>
      </c>
      <c r="C68" s="89"/>
      <c r="D68" s="89"/>
      <c r="E68" s="89"/>
      <c r="F68" s="43" t="e">
        <f t="shared" si="14"/>
        <v>#DIV/0!</v>
      </c>
      <c r="G68" s="159"/>
      <c r="H68" s="44">
        <f t="shared" si="11"/>
        <v>0</v>
      </c>
      <c r="I68" s="158">
        <f t="shared" si="12"/>
        <v>0</v>
      </c>
      <c r="J68" s="43"/>
      <c r="K68" s="43">
        <v>900000</v>
      </c>
      <c r="L68" s="43"/>
      <c r="M68" s="43">
        <v>231810</v>
      </c>
      <c r="N68" s="159">
        <f t="shared" si="15"/>
        <v>25.756666666666668</v>
      </c>
      <c r="O68" s="174">
        <f t="shared" si="9"/>
        <v>-668190</v>
      </c>
      <c r="P68" s="92"/>
    </row>
    <row r="69" spans="1:16" s="3" customFormat="1" ht="38.25">
      <c r="A69" s="113" t="s">
        <v>86</v>
      </c>
      <c r="B69" s="112" t="s">
        <v>87</v>
      </c>
      <c r="C69" s="89">
        <v>0</v>
      </c>
      <c r="D69" s="89">
        <v>981403</v>
      </c>
      <c r="E69" s="89">
        <v>975621.82</v>
      </c>
      <c r="F69" s="43">
        <f t="shared" si="14"/>
        <v>99.41092700959749</v>
      </c>
      <c r="G69" s="159">
        <f>E69/D69*100</f>
        <v>99.41092700959749</v>
      </c>
      <c r="H69" s="44">
        <f t="shared" si="11"/>
        <v>-5781.180000000051</v>
      </c>
      <c r="I69" s="158">
        <f t="shared" si="12"/>
        <v>-5781.180000000051</v>
      </c>
      <c r="J69" s="43"/>
      <c r="K69" s="43">
        <v>2168915</v>
      </c>
      <c r="L69" s="43"/>
      <c r="M69" s="43">
        <v>1178658</v>
      </c>
      <c r="N69" s="159">
        <f t="shared" si="15"/>
        <v>54.34320847059474</v>
      </c>
      <c r="O69" s="174">
        <f t="shared" si="9"/>
        <v>-990257</v>
      </c>
      <c r="P69" s="92"/>
    </row>
    <row r="70" spans="1:16" s="3" customFormat="1" ht="57" customHeight="1">
      <c r="A70" s="113" t="s">
        <v>106</v>
      </c>
      <c r="B70" s="112" t="s">
        <v>12</v>
      </c>
      <c r="C70" s="89">
        <v>581900</v>
      </c>
      <c r="D70" s="89">
        <v>436700</v>
      </c>
      <c r="E70" s="89">
        <v>415429.68</v>
      </c>
      <c r="F70" s="43">
        <f t="shared" si="14"/>
        <v>95.12930615983512</v>
      </c>
      <c r="G70" s="159">
        <f>E70/D70*100</f>
        <v>95.12930615983512</v>
      </c>
      <c r="H70" s="44">
        <f t="shared" si="11"/>
        <v>-21270.320000000007</v>
      </c>
      <c r="I70" s="158">
        <f t="shared" si="12"/>
        <v>-21270.320000000007</v>
      </c>
      <c r="J70" s="43">
        <v>617000</v>
      </c>
      <c r="K70" s="43">
        <v>2016945</v>
      </c>
      <c r="L70" s="43"/>
      <c r="M70" s="43">
        <v>1957401.58</v>
      </c>
      <c r="N70" s="159">
        <f t="shared" si="15"/>
        <v>97.04784116572341</v>
      </c>
      <c r="O70" s="174">
        <f t="shared" si="9"/>
        <v>-59543.419999999925</v>
      </c>
      <c r="P70" s="92"/>
    </row>
    <row r="71" spans="1:16" s="3" customFormat="1" ht="57" customHeight="1">
      <c r="A71" s="113" t="s">
        <v>135</v>
      </c>
      <c r="B71" s="112" t="s">
        <v>136</v>
      </c>
      <c r="C71" s="89"/>
      <c r="D71" s="89"/>
      <c r="E71" s="89"/>
      <c r="F71" s="43"/>
      <c r="G71" s="159"/>
      <c r="H71" s="44">
        <f t="shared" si="11"/>
        <v>0</v>
      </c>
      <c r="I71" s="158">
        <f t="shared" si="12"/>
        <v>0</v>
      </c>
      <c r="J71" s="43"/>
      <c r="K71" s="43">
        <v>5369294</v>
      </c>
      <c r="L71" s="43"/>
      <c r="M71" s="43">
        <v>5369291.13</v>
      </c>
      <c r="N71" s="159">
        <f t="shared" si="15"/>
        <v>99.99994654790741</v>
      </c>
      <c r="O71" s="174">
        <f t="shared" si="9"/>
        <v>-2.8700000001117587</v>
      </c>
      <c r="P71" s="92"/>
    </row>
    <row r="72" spans="1:16" s="3" customFormat="1" ht="153" customHeight="1">
      <c r="A72" s="113" t="s">
        <v>115</v>
      </c>
      <c r="B72" s="112" t="s">
        <v>116</v>
      </c>
      <c r="C72" s="89"/>
      <c r="D72" s="89"/>
      <c r="E72" s="89"/>
      <c r="F72" s="43"/>
      <c r="G72" s="159"/>
      <c r="H72" s="44">
        <f t="shared" si="11"/>
        <v>0</v>
      </c>
      <c r="I72" s="158">
        <f t="shared" si="12"/>
        <v>0</v>
      </c>
      <c r="J72" s="43">
        <v>94300</v>
      </c>
      <c r="K72" s="43">
        <v>139785</v>
      </c>
      <c r="L72" s="43"/>
      <c r="M72" s="43">
        <v>93848.74</v>
      </c>
      <c r="N72" s="159">
        <f t="shared" si="15"/>
        <v>67.13791894695426</v>
      </c>
      <c r="O72" s="174">
        <f t="shared" si="9"/>
        <v>-45936.259999999995</v>
      </c>
      <c r="P72" s="92"/>
    </row>
    <row r="73" spans="1:16" s="3" customFormat="1" ht="25.5">
      <c r="A73" s="113" t="s">
        <v>131</v>
      </c>
      <c r="B73" s="112" t="s">
        <v>132</v>
      </c>
      <c r="C73" s="89">
        <v>20031</v>
      </c>
      <c r="D73" s="89">
        <v>32960</v>
      </c>
      <c r="E73" s="89">
        <v>32954.31</v>
      </c>
      <c r="F73" s="43"/>
      <c r="G73" s="159">
        <f>E73/D73*100</f>
        <v>99.98273665048542</v>
      </c>
      <c r="H73" s="44">
        <f t="shared" si="11"/>
        <v>-5.690000000002328</v>
      </c>
      <c r="I73" s="158">
        <f t="shared" si="12"/>
        <v>-5.690000000002328</v>
      </c>
      <c r="J73" s="43"/>
      <c r="K73" s="43"/>
      <c r="L73" s="43"/>
      <c r="M73" s="43"/>
      <c r="N73" s="159" t="e">
        <f t="shared" si="15"/>
        <v>#DIV/0!</v>
      </c>
      <c r="O73" s="174">
        <f t="shared" si="9"/>
        <v>0</v>
      </c>
      <c r="P73" s="92"/>
    </row>
    <row r="74" spans="1:16" s="3" customFormat="1" ht="25.5">
      <c r="A74" s="113" t="s">
        <v>117</v>
      </c>
      <c r="B74" s="112" t="s">
        <v>118</v>
      </c>
      <c r="C74" s="89"/>
      <c r="D74" s="89"/>
      <c r="E74" s="89"/>
      <c r="F74" s="43"/>
      <c r="G74" s="159"/>
      <c r="H74" s="44">
        <f t="shared" si="11"/>
        <v>0</v>
      </c>
      <c r="I74" s="158"/>
      <c r="J74" s="43">
        <v>1200</v>
      </c>
      <c r="K74" s="43">
        <v>11050</v>
      </c>
      <c r="L74" s="43"/>
      <c r="M74" s="43">
        <v>9850</v>
      </c>
      <c r="N74" s="159">
        <f t="shared" si="15"/>
        <v>89.14027149321268</v>
      </c>
      <c r="O74" s="174">
        <f t="shared" si="9"/>
        <v>-1200</v>
      </c>
      <c r="P74" s="92"/>
    </row>
    <row r="75" spans="1:16" s="121" customFormat="1" ht="16.5" thickBot="1">
      <c r="A75" s="175" t="s">
        <v>126</v>
      </c>
      <c r="B75" s="176" t="s">
        <v>6</v>
      </c>
      <c r="C75" s="177">
        <v>100000</v>
      </c>
      <c r="D75" s="177">
        <v>125000</v>
      </c>
      <c r="E75" s="177">
        <v>125000</v>
      </c>
      <c r="F75" s="178">
        <f aca="true" t="shared" si="16" ref="F75:F86">E75/D75*100</f>
        <v>100</v>
      </c>
      <c r="G75" s="179">
        <f aca="true" t="shared" si="17" ref="G75:G101">E75/D75*100</f>
        <v>100</v>
      </c>
      <c r="H75" s="105">
        <f t="shared" si="11"/>
        <v>0</v>
      </c>
      <c r="I75" s="180">
        <f aca="true" t="shared" si="18" ref="I75:I101">E75-D75</f>
        <v>0</v>
      </c>
      <c r="J75" s="178"/>
      <c r="K75" s="178"/>
      <c r="L75" s="181"/>
      <c r="M75" s="181"/>
      <c r="N75" s="179"/>
      <c r="O75" s="182"/>
      <c r="P75" s="92"/>
    </row>
    <row r="76" spans="1:16" s="24" customFormat="1" ht="91.5" customHeight="1" hidden="1">
      <c r="A76" s="165" t="s">
        <v>70</v>
      </c>
      <c r="B76" s="166" t="s">
        <v>71</v>
      </c>
      <c r="C76" s="167"/>
      <c r="D76" s="167"/>
      <c r="E76" s="167"/>
      <c r="F76" s="168" t="e">
        <f t="shared" si="16"/>
        <v>#DIV/0!</v>
      </c>
      <c r="G76" s="169" t="e">
        <f t="shared" si="17"/>
        <v>#DIV/0!</v>
      </c>
      <c r="H76" s="47">
        <f t="shared" si="11"/>
        <v>0</v>
      </c>
      <c r="I76" s="170">
        <f t="shared" si="18"/>
        <v>0</v>
      </c>
      <c r="J76" s="171">
        <v>0</v>
      </c>
      <c r="K76" s="171">
        <v>0</v>
      </c>
      <c r="L76" s="171"/>
      <c r="M76" s="171">
        <v>0</v>
      </c>
      <c r="N76" s="169" t="e">
        <f aca="true" t="shared" si="19" ref="N76:N101">M76/K76*100</f>
        <v>#DIV/0!</v>
      </c>
      <c r="O76" s="170">
        <f aca="true" t="shared" si="20" ref="O76:O101">M76-K76</f>
        <v>0</v>
      </c>
      <c r="P76" s="26"/>
    </row>
    <row r="77" spans="1:16" s="24" customFormat="1" ht="102.75" hidden="1" thickBot="1">
      <c r="A77" s="62" t="s">
        <v>61</v>
      </c>
      <c r="B77" s="21" t="s">
        <v>62</v>
      </c>
      <c r="C77" s="22"/>
      <c r="D77" s="22"/>
      <c r="E77" s="22"/>
      <c r="F77" s="23" t="e">
        <f t="shared" si="16"/>
        <v>#DIV/0!</v>
      </c>
      <c r="G77" s="159" t="e">
        <f t="shared" si="17"/>
        <v>#DIV/0!</v>
      </c>
      <c r="H77" s="44">
        <f t="shared" si="11"/>
        <v>0</v>
      </c>
      <c r="I77" s="158">
        <f t="shared" si="18"/>
        <v>0</v>
      </c>
      <c r="J77" s="43"/>
      <c r="K77" s="43"/>
      <c r="L77" s="43"/>
      <c r="M77" s="43"/>
      <c r="N77" s="159" t="e">
        <f t="shared" si="19"/>
        <v>#DIV/0!</v>
      </c>
      <c r="O77" s="158">
        <f t="shared" si="20"/>
        <v>0</v>
      </c>
      <c r="P77" s="26"/>
    </row>
    <row r="78" spans="1:16" s="24" customFormat="1" ht="90" hidden="1" thickBot="1">
      <c r="A78" s="62" t="s">
        <v>37</v>
      </c>
      <c r="B78" s="21" t="s">
        <v>59</v>
      </c>
      <c r="C78" s="22"/>
      <c r="D78" s="22"/>
      <c r="E78" s="22"/>
      <c r="F78" s="23" t="e">
        <f t="shared" si="16"/>
        <v>#DIV/0!</v>
      </c>
      <c r="G78" s="159" t="e">
        <f t="shared" si="17"/>
        <v>#DIV/0!</v>
      </c>
      <c r="H78" s="44">
        <f t="shared" si="11"/>
        <v>0</v>
      </c>
      <c r="I78" s="158">
        <f t="shared" si="18"/>
        <v>0</v>
      </c>
      <c r="J78" s="43"/>
      <c r="K78" s="43"/>
      <c r="L78" s="43"/>
      <c r="M78" s="43"/>
      <c r="N78" s="159" t="e">
        <f t="shared" si="19"/>
        <v>#DIV/0!</v>
      </c>
      <c r="O78" s="158">
        <f t="shared" si="20"/>
        <v>0</v>
      </c>
      <c r="P78" s="26"/>
    </row>
    <row r="79" spans="1:16" s="24" customFormat="1" ht="64.5" hidden="1" thickBot="1">
      <c r="A79" s="62" t="s">
        <v>29</v>
      </c>
      <c r="B79" s="21" t="s">
        <v>30</v>
      </c>
      <c r="C79" s="22">
        <v>0</v>
      </c>
      <c r="D79" s="22"/>
      <c r="E79" s="22"/>
      <c r="F79" s="23" t="e">
        <f t="shared" si="16"/>
        <v>#DIV/0!</v>
      </c>
      <c r="G79" s="159" t="e">
        <f t="shared" si="17"/>
        <v>#DIV/0!</v>
      </c>
      <c r="H79" s="44">
        <f t="shared" si="11"/>
        <v>0</v>
      </c>
      <c r="I79" s="158">
        <f t="shared" si="18"/>
        <v>0</v>
      </c>
      <c r="J79" s="43">
        <v>0</v>
      </c>
      <c r="K79" s="43"/>
      <c r="L79" s="43"/>
      <c r="M79" s="43"/>
      <c r="N79" s="159" t="e">
        <f t="shared" si="19"/>
        <v>#DIV/0!</v>
      </c>
      <c r="O79" s="158">
        <f t="shared" si="20"/>
        <v>0</v>
      </c>
      <c r="P79" s="26"/>
    </row>
    <row r="80" spans="1:16" s="24" customFormat="1" ht="39" hidden="1" thickBot="1">
      <c r="A80" s="62"/>
      <c r="B80" s="21" t="s">
        <v>31</v>
      </c>
      <c r="C80" s="22"/>
      <c r="D80" s="22"/>
      <c r="E80" s="22"/>
      <c r="F80" s="23" t="e">
        <f t="shared" si="16"/>
        <v>#DIV/0!</v>
      </c>
      <c r="G80" s="159" t="e">
        <f t="shared" si="17"/>
        <v>#DIV/0!</v>
      </c>
      <c r="H80" s="44">
        <f t="shared" si="11"/>
        <v>0</v>
      </c>
      <c r="I80" s="158">
        <f t="shared" si="18"/>
        <v>0</v>
      </c>
      <c r="J80" s="43"/>
      <c r="K80" s="43"/>
      <c r="L80" s="43"/>
      <c r="M80" s="43"/>
      <c r="N80" s="159" t="e">
        <f t="shared" si="19"/>
        <v>#DIV/0!</v>
      </c>
      <c r="O80" s="158">
        <f t="shared" si="20"/>
        <v>0</v>
      </c>
      <c r="P80" s="26"/>
    </row>
    <row r="81" spans="1:16" s="24" customFormat="1" ht="64.5" hidden="1" thickBot="1">
      <c r="A81" s="62"/>
      <c r="B81" s="21" t="s">
        <v>32</v>
      </c>
      <c r="C81" s="22"/>
      <c r="D81" s="22"/>
      <c r="E81" s="22"/>
      <c r="F81" s="23" t="e">
        <f t="shared" si="16"/>
        <v>#DIV/0!</v>
      </c>
      <c r="G81" s="159" t="e">
        <f t="shared" si="17"/>
        <v>#DIV/0!</v>
      </c>
      <c r="H81" s="44">
        <f t="shared" si="11"/>
        <v>0</v>
      </c>
      <c r="I81" s="158">
        <f t="shared" si="18"/>
        <v>0</v>
      </c>
      <c r="J81" s="43"/>
      <c r="K81" s="43"/>
      <c r="L81" s="43"/>
      <c r="M81" s="43"/>
      <c r="N81" s="159" t="e">
        <f t="shared" si="19"/>
        <v>#DIV/0!</v>
      </c>
      <c r="O81" s="158">
        <f t="shared" si="20"/>
        <v>0</v>
      </c>
      <c r="P81" s="26"/>
    </row>
    <row r="82" spans="1:16" s="29" customFormat="1" ht="51.75" hidden="1" thickBot="1">
      <c r="A82" s="63"/>
      <c r="B82" s="21" t="s">
        <v>39</v>
      </c>
      <c r="C82" s="22"/>
      <c r="D82" s="22"/>
      <c r="E82" s="28"/>
      <c r="F82" s="23" t="e">
        <f t="shared" si="16"/>
        <v>#DIV/0!</v>
      </c>
      <c r="G82" s="159" t="e">
        <f t="shared" si="17"/>
        <v>#DIV/0!</v>
      </c>
      <c r="H82" s="44">
        <f t="shared" si="11"/>
        <v>0</v>
      </c>
      <c r="I82" s="158">
        <f t="shared" si="18"/>
        <v>0</v>
      </c>
      <c r="J82" s="43"/>
      <c r="K82" s="43"/>
      <c r="L82" s="43"/>
      <c r="M82" s="91"/>
      <c r="N82" s="159" t="e">
        <f t="shared" si="19"/>
        <v>#DIV/0!</v>
      </c>
      <c r="O82" s="158">
        <f t="shared" si="20"/>
        <v>0</v>
      </c>
      <c r="P82" s="26"/>
    </row>
    <row r="83" spans="1:16" s="24" customFormat="1" ht="179.25" hidden="1" thickBot="1">
      <c r="A83" s="62" t="s">
        <v>35</v>
      </c>
      <c r="B83" s="32" t="s">
        <v>34</v>
      </c>
      <c r="C83" s="27"/>
      <c r="D83" s="27"/>
      <c r="E83" s="22"/>
      <c r="F83" s="23" t="e">
        <f t="shared" si="16"/>
        <v>#DIV/0!</v>
      </c>
      <c r="G83" s="159" t="e">
        <f t="shared" si="17"/>
        <v>#DIV/0!</v>
      </c>
      <c r="H83" s="44">
        <f aca="true" t="shared" si="21" ref="H83:H101">E83-D83</f>
        <v>0</v>
      </c>
      <c r="I83" s="158">
        <f t="shared" si="18"/>
        <v>0</v>
      </c>
      <c r="J83" s="43"/>
      <c r="K83" s="43"/>
      <c r="L83" s="43"/>
      <c r="M83" s="43"/>
      <c r="N83" s="159" t="e">
        <f t="shared" si="19"/>
        <v>#DIV/0!</v>
      </c>
      <c r="O83" s="158">
        <f t="shared" si="20"/>
        <v>0</v>
      </c>
      <c r="P83" s="26"/>
    </row>
    <row r="84" spans="1:16" s="24" customFormat="1" ht="92.25" customHeight="1" hidden="1">
      <c r="A84" s="62" t="s">
        <v>36</v>
      </c>
      <c r="B84" s="32" t="s">
        <v>44</v>
      </c>
      <c r="C84" s="27"/>
      <c r="D84" s="27"/>
      <c r="E84" s="22"/>
      <c r="F84" s="23" t="e">
        <f t="shared" si="16"/>
        <v>#DIV/0!</v>
      </c>
      <c r="G84" s="159" t="e">
        <f t="shared" si="17"/>
        <v>#DIV/0!</v>
      </c>
      <c r="H84" s="44">
        <f t="shared" si="21"/>
        <v>0</v>
      </c>
      <c r="I84" s="158">
        <f t="shared" si="18"/>
        <v>0</v>
      </c>
      <c r="J84" s="43"/>
      <c r="K84" s="43"/>
      <c r="L84" s="43"/>
      <c r="M84" s="43"/>
      <c r="N84" s="159" t="e">
        <f t="shared" si="19"/>
        <v>#DIV/0!</v>
      </c>
      <c r="O84" s="158">
        <f t="shared" si="20"/>
        <v>0</v>
      </c>
      <c r="P84" s="26"/>
    </row>
    <row r="85" spans="1:16" s="24" customFormat="1" ht="102.75" hidden="1" thickBot="1">
      <c r="A85" s="62" t="s">
        <v>37</v>
      </c>
      <c r="B85" s="32" t="s">
        <v>33</v>
      </c>
      <c r="C85" s="27"/>
      <c r="D85" s="27"/>
      <c r="E85" s="22"/>
      <c r="F85" s="23" t="e">
        <f t="shared" si="16"/>
        <v>#DIV/0!</v>
      </c>
      <c r="G85" s="159" t="e">
        <f t="shared" si="17"/>
        <v>#DIV/0!</v>
      </c>
      <c r="H85" s="44">
        <f t="shared" si="21"/>
        <v>0</v>
      </c>
      <c r="I85" s="158">
        <f t="shared" si="18"/>
        <v>0</v>
      </c>
      <c r="J85" s="43"/>
      <c r="K85" s="43"/>
      <c r="L85" s="43"/>
      <c r="M85" s="43"/>
      <c r="N85" s="159" t="e">
        <f t="shared" si="19"/>
        <v>#DIV/0!</v>
      </c>
      <c r="O85" s="158">
        <f t="shared" si="20"/>
        <v>0</v>
      </c>
      <c r="P85" s="26"/>
    </row>
    <row r="86" spans="1:16" s="24" customFormat="1" ht="39" hidden="1" thickBot="1">
      <c r="A86" s="62" t="s">
        <v>63</v>
      </c>
      <c r="B86" s="32" t="s">
        <v>64</v>
      </c>
      <c r="C86" s="27"/>
      <c r="D86" s="27"/>
      <c r="E86" s="22"/>
      <c r="F86" s="23" t="e">
        <f t="shared" si="16"/>
        <v>#DIV/0!</v>
      </c>
      <c r="G86" s="159" t="e">
        <f t="shared" si="17"/>
        <v>#DIV/0!</v>
      </c>
      <c r="H86" s="44">
        <f t="shared" si="21"/>
        <v>0</v>
      </c>
      <c r="I86" s="158">
        <f t="shared" si="18"/>
        <v>0</v>
      </c>
      <c r="J86" s="43"/>
      <c r="K86" s="43"/>
      <c r="L86" s="43"/>
      <c r="M86" s="43"/>
      <c r="N86" s="159" t="e">
        <f t="shared" si="19"/>
        <v>#DIV/0!</v>
      </c>
      <c r="O86" s="158">
        <f t="shared" si="20"/>
        <v>0</v>
      </c>
      <c r="P86" s="26"/>
    </row>
    <row r="87" spans="1:16" s="24" customFormat="1" ht="64.5" hidden="1" thickBot="1">
      <c r="A87" s="62" t="s">
        <v>68</v>
      </c>
      <c r="B87" s="31" t="s">
        <v>67</v>
      </c>
      <c r="C87" s="27"/>
      <c r="D87" s="27"/>
      <c r="E87" s="22"/>
      <c r="F87" s="23"/>
      <c r="G87" s="159" t="e">
        <f t="shared" si="17"/>
        <v>#DIV/0!</v>
      </c>
      <c r="H87" s="44">
        <f t="shared" si="21"/>
        <v>0</v>
      </c>
      <c r="I87" s="158">
        <f t="shared" si="18"/>
        <v>0</v>
      </c>
      <c r="J87" s="43"/>
      <c r="K87" s="43"/>
      <c r="L87" s="43"/>
      <c r="M87" s="43"/>
      <c r="N87" s="159" t="e">
        <f t="shared" si="19"/>
        <v>#DIV/0!</v>
      </c>
      <c r="O87" s="158">
        <f t="shared" si="20"/>
        <v>0</v>
      </c>
      <c r="P87" s="26"/>
    </row>
    <row r="88" spans="1:16" s="24" customFormat="1" ht="16.5" hidden="1" thickBot="1">
      <c r="A88" s="64">
        <v>250380</v>
      </c>
      <c r="B88" s="21" t="s">
        <v>23</v>
      </c>
      <c r="C88" s="22"/>
      <c r="D88" s="22"/>
      <c r="E88" s="22"/>
      <c r="F88" s="23" t="e">
        <f>E88/D88*100</f>
        <v>#DIV/0!</v>
      </c>
      <c r="G88" s="159" t="e">
        <f t="shared" si="17"/>
        <v>#DIV/0!</v>
      </c>
      <c r="H88" s="44">
        <f t="shared" si="21"/>
        <v>0</v>
      </c>
      <c r="I88" s="158">
        <f t="shared" si="18"/>
        <v>0</v>
      </c>
      <c r="J88" s="43"/>
      <c r="K88" s="43"/>
      <c r="L88" s="89"/>
      <c r="M88" s="43"/>
      <c r="N88" s="159" t="e">
        <f t="shared" si="19"/>
        <v>#DIV/0!</v>
      </c>
      <c r="O88" s="158">
        <f t="shared" si="20"/>
        <v>0</v>
      </c>
      <c r="P88" s="26"/>
    </row>
    <row r="89" spans="1:16" s="24" customFormat="1" ht="77.25" hidden="1" thickBot="1">
      <c r="A89" s="64">
        <v>250388</v>
      </c>
      <c r="B89" s="21" t="s">
        <v>65</v>
      </c>
      <c r="C89" s="22"/>
      <c r="D89" s="22"/>
      <c r="E89" s="22"/>
      <c r="F89" s="23"/>
      <c r="G89" s="159" t="e">
        <f t="shared" si="17"/>
        <v>#DIV/0!</v>
      </c>
      <c r="H89" s="44">
        <f t="shared" si="21"/>
        <v>0</v>
      </c>
      <c r="I89" s="158">
        <f t="shared" si="18"/>
        <v>0</v>
      </c>
      <c r="J89" s="43"/>
      <c r="K89" s="43"/>
      <c r="L89" s="89"/>
      <c r="M89" s="43"/>
      <c r="N89" s="159" t="e">
        <f t="shared" si="19"/>
        <v>#DIV/0!</v>
      </c>
      <c r="O89" s="158">
        <f t="shared" si="20"/>
        <v>0</v>
      </c>
      <c r="P89" s="26"/>
    </row>
    <row r="90" spans="1:16" s="24" customFormat="1" ht="27" customHeight="1" hidden="1">
      <c r="A90" s="64">
        <v>250380</v>
      </c>
      <c r="B90" s="31" t="s">
        <v>23</v>
      </c>
      <c r="C90" s="22"/>
      <c r="D90" s="22"/>
      <c r="E90" s="22"/>
      <c r="F90" s="23"/>
      <c r="G90" s="159" t="e">
        <f t="shared" si="17"/>
        <v>#DIV/0!</v>
      </c>
      <c r="H90" s="44">
        <f t="shared" si="21"/>
        <v>0</v>
      </c>
      <c r="I90" s="158">
        <f t="shared" si="18"/>
        <v>0</v>
      </c>
      <c r="J90" s="43">
        <v>0</v>
      </c>
      <c r="K90" s="43"/>
      <c r="L90" s="43"/>
      <c r="M90" s="43"/>
      <c r="N90" s="159" t="e">
        <f t="shared" si="19"/>
        <v>#DIV/0!</v>
      </c>
      <c r="O90" s="158">
        <f t="shared" si="20"/>
        <v>0</v>
      </c>
      <c r="P90" s="26"/>
    </row>
    <row r="91" spans="1:16" s="24" customFormat="1" ht="51.75" hidden="1" thickBot="1">
      <c r="A91" s="64">
        <v>250344</v>
      </c>
      <c r="B91" s="31" t="s">
        <v>66</v>
      </c>
      <c r="C91" s="22"/>
      <c r="D91" s="22"/>
      <c r="E91" s="22"/>
      <c r="F91" s="23"/>
      <c r="G91" s="159" t="e">
        <f t="shared" si="17"/>
        <v>#DIV/0!</v>
      </c>
      <c r="H91" s="44">
        <f t="shared" si="21"/>
        <v>0</v>
      </c>
      <c r="I91" s="158">
        <f t="shared" si="18"/>
        <v>0</v>
      </c>
      <c r="J91" s="43"/>
      <c r="K91" s="43"/>
      <c r="L91" s="43"/>
      <c r="M91" s="43"/>
      <c r="N91" s="159" t="e">
        <f t="shared" si="19"/>
        <v>#DIV/0!</v>
      </c>
      <c r="O91" s="158">
        <f t="shared" si="20"/>
        <v>0</v>
      </c>
      <c r="P91" s="26"/>
    </row>
    <row r="92" spans="1:16" s="46" customFormat="1" ht="51.75" hidden="1" thickBot="1">
      <c r="A92" s="103">
        <v>250313</v>
      </c>
      <c r="B92" s="98" t="s">
        <v>54</v>
      </c>
      <c r="C92" s="90"/>
      <c r="D92" s="90"/>
      <c r="E92" s="90"/>
      <c r="F92" s="44" t="e">
        <f>E92/D92*100</f>
        <v>#DIV/0!</v>
      </c>
      <c r="G92" s="159" t="e">
        <f t="shared" si="17"/>
        <v>#DIV/0!</v>
      </c>
      <c r="H92" s="44">
        <f t="shared" si="21"/>
        <v>0</v>
      </c>
      <c r="I92" s="158">
        <f t="shared" si="18"/>
        <v>0</v>
      </c>
      <c r="J92" s="44"/>
      <c r="K92" s="44"/>
      <c r="L92" s="44"/>
      <c r="M92" s="44"/>
      <c r="N92" s="159" t="e">
        <f t="shared" si="19"/>
        <v>#DIV/0!</v>
      </c>
      <c r="O92" s="158">
        <f t="shared" si="20"/>
        <v>0</v>
      </c>
      <c r="P92" s="92"/>
    </row>
    <row r="93" spans="1:16" s="46" customFormat="1" ht="153.75" hidden="1" thickBot="1">
      <c r="A93" s="101">
        <v>250327</v>
      </c>
      <c r="B93" s="99" t="s">
        <v>43</v>
      </c>
      <c r="C93" s="90"/>
      <c r="D93" s="90"/>
      <c r="E93" s="90"/>
      <c r="F93" s="44" t="e">
        <f>E93/D93*100</f>
        <v>#DIV/0!</v>
      </c>
      <c r="G93" s="159" t="e">
        <f t="shared" si="17"/>
        <v>#DIV/0!</v>
      </c>
      <c r="H93" s="44">
        <f t="shared" si="21"/>
        <v>0</v>
      </c>
      <c r="I93" s="158">
        <f t="shared" si="18"/>
        <v>0</v>
      </c>
      <c r="J93" s="44"/>
      <c r="K93" s="44"/>
      <c r="L93" s="44"/>
      <c r="M93" s="44"/>
      <c r="N93" s="159" t="e">
        <f t="shared" si="19"/>
        <v>#DIV/0!</v>
      </c>
      <c r="O93" s="158">
        <f t="shared" si="20"/>
        <v>0</v>
      </c>
      <c r="P93" s="92"/>
    </row>
    <row r="94" spans="1:16" s="100" customFormat="1" ht="102.75" hidden="1" thickBot="1">
      <c r="A94" s="101">
        <v>250343</v>
      </c>
      <c r="B94" s="102" t="s">
        <v>38</v>
      </c>
      <c r="C94" s="90"/>
      <c r="D94" s="90"/>
      <c r="E94" s="90"/>
      <c r="F94" s="44" t="e">
        <f>E94/D94*100</f>
        <v>#DIV/0!</v>
      </c>
      <c r="G94" s="159" t="e">
        <f t="shared" si="17"/>
        <v>#DIV/0!</v>
      </c>
      <c r="H94" s="44">
        <f t="shared" si="21"/>
        <v>0</v>
      </c>
      <c r="I94" s="158">
        <f t="shared" si="18"/>
        <v>0</v>
      </c>
      <c r="J94" s="44"/>
      <c r="K94" s="44"/>
      <c r="L94" s="44"/>
      <c r="M94" s="94"/>
      <c r="N94" s="159" t="e">
        <f t="shared" si="19"/>
        <v>#DIV/0!</v>
      </c>
      <c r="O94" s="158">
        <f t="shared" si="20"/>
        <v>0</v>
      </c>
      <c r="P94" s="92"/>
    </row>
    <row r="95" spans="1:16" s="46" customFormat="1" ht="11.25" customHeight="1" hidden="1">
      <c r="A95" s="97" t="s">
        <v>48</v>
      </c>
      <c r="B95" s="104" t="s">
        <v>49</v>
      </c>
      <c r="C95" s="93"/>
      <c r="D95" s="93"/>
      <c r="E95" s="90"/>
      <c r="F95" s="44" t="e">
        <f>E95/D95*100</f>
        <v>#DIV/0!</v>
      </c>
      <c r="G95" s="159" t="e">
        <f t="shared" si="17"/>
        <v>#DIV/0!</v>
      </c>
      <c r="H95" s="44">
        <f t="shared" si="21"/>
        <v>0</v>
      </c>
      <c r="I95" s="158">
        <f t="shared" si="18"/>
        <v>0</v>
      </c>
      <c r="J95" s="44"/>
      <c r="K95" s="44"/>
      <c r="L95" s="44"/>
      <c r="M95" s="44"/>
      <c r="N95" s="159" t="e">
        <f t="shared" si="19"/>
        <v>#DIV/0!</v>
      </c>
      <c r="O95" s="158">
        <f t="shared" si="20"/>
        <v>0</v>
      </c>
      <c r="P95" s="92"/>
    </row>
    <row r="96" spans="1:16" s="46" customFormat="1" ht="18" customHeight="1" hidden="1" thickBot="1">
      <c r="A96" s="151"/>
      <c r="B96" s="152"/>
      <c r="C96" s="153"/>
      <c r="D96" s="153"/>
      <c r="E96" s="153"/>
      <c r="F96" s="143"/>
      <c r="G96" s="160" t="e">
        <f t="shared" si="17"/>
        <v>#DIV/0!</v>
      </c>
      <c r="H96" s="143">
        <f t="shared" si="21"/>
        <v>0</v>
      </c>
      <c r="I96" s="161">
        <f t="shared" si="18"/>
        <v>0</v>
      </c>
      <c r="J96" s="143"/>
      <c r="K96" s="143"/>
      <c r="L96" s="143"/>
      <c r="M96" s="143"/>
      <c r="N96" s="160" t="e">
        <f t="shared" si="19"/>
        <v>#DIV/0!</v>
      </c>
      <c r="O96" s="161">
        <f t="shared" si="20"/>
        <v>0</v>
      </c>
      <c r="P96" s="92"/>
    </row>
    <row r="97" spans="1:16" s="46" customFormat="1" ht="26.25" thickBot="1">
      <c r="A97" s="154"/>
      <c r="B97" s="155" t="s">
        <v>55</v>
      </c>
      <c r="C97" s="156">
        <f>C54+C92+C95</f>
        <v>17828766</v>
      </c>
      <c r="D97" s="156">
        <f>D54+D92+D95</f>
        <v>17883089</v>
      </c>
      <c r="E97" s="156">
        <f>E54+E92+E95</f>
        <v>16883963.15</v>
      </c>
      <c r="F97" s="156" t="e">
        <f>F54+F92+F95</f>
        <v>#DIV/0!</v>
      </c>
      <c r="G97" s="162">
        <f t="shared" si="17"/>
        <v>94.41301304265723</v>
      </c>
      <c r="H97" s="157">
        <f t="shared" si="21"/>
        <v>-999125.8500000015</v>
      </c>
      <c r="I97" s="163">
        <f t="shared" si="18"/>
        <v>-999125.8500000015</v>
      </c>
      <c r="J97" s="156">
        <f>J54+J92+J95</f>
        <v>1999400</v>
      </c>
      <c r="K97" s="156">
        <f>K54+K92+K95</f>
        <v>12584526</v>
      </c>
      <c r="L97" s="156">
        <f>L54+L92+L95</f>
        <v>0</v>
      </c>
      <c r="M97" s="156">
        <f>M54+M92+M95</f>
        <v>10244372.76</v>
      </c>
      <c r="N97" s="162">
        <f t="shared" si="19"/>
        <v>81.40451821546556</v>
      </c>
      <c r="O97" s="164">
        <f t="shared" si="20"/>
        <v>-2340153.24</v>
      </c>
      <c r="P97" s="92"/>
    </row>
    <row r="98" spans="1:16" s="20" customFormat="1" ht="153" hidden="1">
      <c r="A98" s="71">
        <v>250327</v>
      </c>
      <c r="B98" s="72" t="s">
        <v>43</v>
      </c>
      <c r="C98" s="73"/>
      <c r="D98" s="73"/>
      <c r="E98" s="73"/>
      <c r="F98" s="74" t="e">
        <f>E98/D98*100</f>
        <v>#DIV/0!</v>
      </c>
      <c r="G98" s="75" t="e">
        <f t="shared" si="17"/>
        <v>#DIV/0!</v>
      </c>
      <c r="H98" s="47">
        <f t="shared" si="21"/>
        <v>0</v>
      </c>
      <c r="I98" s="47">
        <f t="shared" si="18"/>
        <v>0</v>
      </c>
      <c r="J98" s="47"/>
      <c r="K98" s="47"/>
      <c r="L98" s="47"/>
      <c r="M98" s="47"/>
      <c r="N98" s="95" t="e">
        <f t="shared" si="19"/>
        <v>#DIV/0!</v>
      </c>
      <c r="O98" s="47">
        <f t="shared" si="20"/>
        <v>0</v>
      </c>
      <c r="P98" s="26"/>
    </row>
    <row r="99" spans="1:16" s="66" customFormat="1" ht="102" hidden="1">
      <c r="A99" s="65">
        <v>250343</v>
      </c>
      <c r="B99" s="30" t="s">
        <v>38</v>
      </c>
      <c r="C99" s="25"/>
      <c r="D99" s="25"/>
      <c r="E99" s="25"/>
      <c r="F99" s="19" t="e">
        <f>E99/D99*100</f>
        <v>#DIV/0!</v>
      </c>
      <c r="G99" s="61" t="e">
        <f t="shared" si="17"/>
        <v>#DIV/0!</v>
      </c>
      <c r="H99" s="44">
        <f t="shared" si="21"/>
        <v>0</v>
      </c>
      <c r="I99" s="44">
        <f t="shared" si="18"/>
        <v>0</v>
      </c>
      <c r="J99" s="44"/>
      <c r="K99" s="44"/>
      <c r="L99" s="44"/>
      <c r="M99" s="94"/>
      <c r="N99" s="96" t="e">
        <f t="shared" si="19"/>
        <v>#DIV/0!</v>
      </c>
      <c r="O99" s="44">
        <f t="shared" si="20"/>
        <v>0</v>
      </c>
      <c r="P99" s="26"/>
    </row>
    <row r="100" spans="1:16" s="20" customFormat="1" ht="76.5" hidden="1">
      <c r="A100" s="67" t="s">
        <v>48</v>
      </c>
      <c r="B100" s="68" t="s">
        <v>49</v>
      </c>
      <c r="C100" s="69"/>
      <c r="D100" s="69"/>
      <c r="E100" s="25"/>
      <c r="F100" s="19" t="e">
        <f>E100/D100*100</f>
        <v>#DIV/0!</v>
      </c>
      <c r="G100" s="61" t="e">
        <f t="shared" si="17"/>
        <v>#DIV/0!</v>
      </c>
      <c r="H100" s="44">
        <f t="shared" si="21"/>
        <v>0</v>
      </c>
      <c r="I100" s="44">
        <f t="shared" si="18"/>
        <v>0</v>
      </c>
      <c r="J100" s="44"/>
      <c r="K100" s="44"/>
      <c r="L100" s="44"/>
      <c r="M100" s="44"/>
      <c r="N100" s="96" t="e">
        <f t="shared" si="19"/>
        <v>#DIV/0!</v>
      </c>
      <c r="O100" s="44">
        <f t="shared" si="20"/>
        <v>0</v>
      </c>
      <c r="P100" s="26"/>
    </row>
    <row r="101" spans="1:16" s="20" customFormat="1" ht="15.75" hidden="1">
      <c r="A101" s="65"/>
      <c r="B101" s="34"/>
      <c r="C101" s="25"/>
      <c r="D101" s="25"/>
      <c r="E101" s="25"/>
      <c r="F101" s="19"/>
      <c r="G101" s="61" t="e">
        <f t="shared" si="17"/>
        <v>#DIV/0!</v>
      </c>
      <c r="H101" s="44">
        <f t="shared" si="21"/>
        <v>0</v>
      </c>
      <c r="I101" s="44">
        <f t="shared" si="18"/>
        <v>0</v>
      </c>
      <c r="J101" s="44"/>
      <c r="K101" s="44"/>
      <c r="L101" s="44"/>
      <c r="M101" s="44"/>
      <c r="N101" s="96" t="e">
        <f t="shared" si="19"/>
        <v>#DIV/0!</v>
      </c>
      <c r="O101" s="44">
        <f t="shared" si="20"/>
        <v>0</v>
      </c>
      <c r="P101" s="26"/>
    </row>
    <row r="102" spans="1:15" s="3" customFormat="1" ht="24" customHeight="1">
      <c r="A102" s="4"/>
      <c r="C102" s="4"/>
      <c r="D102" s="4"/>
      <c r="E102" s="4"/>
      <c r="F102" s="6"/>
      <c r="G102" s="6"/>
      <c r="H102" s="4"/>
      <c r="I102" s="4"/>
      <c r="J102" s="4"/>
      <c r="K102" s="4"/>
      <c r="L102" s="4"/>
      <c r="M102" s="4"/>
      <c r="N102" s="4"/>
      <c r="O102" s="4"/>
    </row>
    <row r="103" spans="2:11" s="42" customFormat="1" ht="18.75">
      <c r="B103" s="54" t="s">
        <v>189</v>
      </c>
      <c r="C103" s="55"/>
      <c r="D103" s="55"/>
      <c r="E103" s="55"/>
      <c r="F103" s="55"/>
      <c r="G103" s="55"/>
      <c r="H103" s="55"/>
      <c r="I103" s="55"/>
      <c r="K103" s="54" t="s">
        <v>91</v>
      </c>
    </row>
    <row r="104" spans="1:15" s="3" customFormat="1" ht="12.75">
      <c r="A104" s="4"/>
      <c r="C104" s="4"/>
      <c r="D104" s="4"/>
      <c r="E104" s="4"/>
      <c r="F104" s="6"/>
      <c r="G104" s="6"/>
      <c r="H104" s="4"/>
      <c r="I104" s="4"/>
      <c r="J104" s="4"/>
      <c r="K104" s="8"/>
      <c r="L104" s="4"/>
      <c r="M104" s="4"/>
      <c r="N104" s="4"/>
      <c r="O104" s="4"/>
    </row>
    <row r="105" spans="1:15" s="3" customFormat="1" ht="12.75">
      <c r="A105" s="4"/>
      <c r="B105" s="15"/>
      <c r="C105" s="11"/>
      <c r="D105" s="12"/>
      <c r="E105" s="11"/>
      <c r="F105" s="6"/>
      <c r="G105" s="6"/>
      <c r="H105" s="4"/>
      <c r="I105" s="4"/>
      <c r="J105" s="4"/>
      <c r="K105" s="4"/>
      <c r="L105" s="4"/>
      <c r="M105" s="4"/>
      <c r="N105" s="4"/>
      <c r="O105" s="4"/>
    </row>
    <row r="106" spans="1:15" s="3" customFormat="1" ht="15.75">
      <c r="A106" s="4"/>
      <c r="B106" s="15"/>
      <c r="C106" s="16"/>
      <c r="D106" s="16"/>
      <c r="E106" s="12"/>
      <c r="F106" s="6"/>
      <c r="G106" s="6"/>
      <c r="H106" s="4"/>
      <c r="I106" s="4"/>
      <c r="J106" s="4"/>
      <c r="K106" s="4"/>
      <c r="L106" s="4"/>
      <c r="M106" s="4"/>
      <c r="N106" s="4"/>
      <c r="O106" s="4"/>
    </row>
    <row r="107" spans="1:15" s="3" customFormat="1" ht="15.75">
      <c r="A107" s="4"/>
      <c r="B107" s="13"/>
      <c r="C107" s="14"/>
      <c r="D107" s="14"/>
      <c r="E107" s="14"/>
      <c r="F107" s="6"/>
      <c r="G107" s="6"/>
      <c r="H107" s="4"/>
      <c r="I107" s="4"/>
      <c r="J107" s="4"/>
      <c r="K107" s="4"/>
      <c r="L107" s="4"/>
      <c r="M107" s="4"/>
      <c r="N107" s="4"/>
      <c r="O107" s="4"/>
    </row>
    <row r="108" spans="1:15" s="3" customFormat="1" ht="15.75">
      <c r="A108" s="4"/>
      <c r="B108" s="9"/>
      <c r="C108" s="10"/>
      <c r="D108" s="10"/>
      <c r="E108" s="10"/>
      <c r="F108" s="6"/>
      <c r="G108" s="6"/>
      <c r="H108" s="4"/>
      <c r="I108" s="4"/>
      <c r="J108" s="4"/>
      <c r="K108" s="4"/>
      <c r="L108" s="4"/>
      <c r="M108" s="4"/>
      <c r="N108" s="4"/>
      <c r="O108" s="4"/>
    </row>
    <row r="109" spans="1:15" s="3" customFormat="1" ht="12.75">
      <c r="A109" s="4"/>
      <c r="C109" s="4"/>
      <c r="D109" s="4"/>
      <c r="E109" s="4"/>
      <c r="F109" s="6"/>
      <c r="G109" s="6"/>
      <c r="H109" s="4"/>
      <c r="I109" s="4"/>
      <c r="J109" s="4"/>
      <c r="K109" s="4"/>
      <c r="L109" s="4"/>
      <c r="M109" s="4"/>
      <c r="N109" s="4"/>
      <c r="O109" s="4"/>
    </row>
    <row r="110" spans="1:15" s="3" customFormat="1" ht="12.75">
      <c r="A110" s="4"/>
      <c r="C110" s="4"/>
      <c r="D110" s="4"/>
      <c r="E110" s="4"/>
      <c r="F110" s="6"/>
      <c r="G110" s="6"/>
      <c r="H110" s="4"/>
      <c r="I110" s="4"/>
      <c r="J110" s="4"/>
      <c r="K110" s="4"/>
      <c r="L110" s="4"/>
      <c r="M110" s="4"/>
      <c r="N110" s="4"/>
      <c r="O110" s="4"/>
    </row>
    <row r="111" spans="1:15" s="3" customFormat="1" ht="12.75">
      <c r="A111" s="4"/>
      <c r="C111" s="4"/>
      <c r="D111" s="4"/>
      <c r="E111" s="4"/>
      <c r="F111" s="6"/>
      <c r="G111" s="6"/>
      <c r="H111" s="4"/>
      <c r="I111" s="4"/>
      <c r="J111" s="4"/>
      <c r="K111" s="4"/>
      <c r="L111" s="4"/>
      <c r="M111" s="4"/>
      <c r="N111" s="4"/>
      <c r="O111" s="4"/>
    </row>
    <row r="112" spans="1:15" s="3" customFormat="1" ht="12.75">
      <c r="A112" s="4"/>
      <c r="C112" s="4"/>
      <c r="D112" s="4"/>
      <c r="E112" s="8"/>
      <c r="F112" s="6"/>
      <c r="G112" s="6"/>
      <c r="H112" s="4"/>
      <c r="I112" s="4"/>
      <c r="J112" s="4"/>
      <c r="K112" s="4"/>
      <c r="L112" s="4"/>
      <c r="M112" s="4"/>
      <c r="N112" s="4"/>
      <c r="O112" s="4"/>
    </row>
    <row r="113" spans="1:15" s="3" customFormat="1" ht="12.75">
      <c r="A113" s="4"/>
      <c r="C113" s="4"/>
      <c r="D113" s="4"/>
      <c r="E113" s="4"/>
      <c r="F113" s="6"/>
      <c r="G113" s="6"/>
      <c r="H113" s="4"/>
      <c r="I113" s="4"/>
      <c r="J113" s="4"/>
      <c r="K113" s="4"/>
      <c r="L113" s="4"/>
      <c r="M113" s="4"/>
      <c r="N113" s="4"/>
      <c r="O113" s="4"/>
    </row>
    <row r="114" spans="1:15" s="3" customFormat="1" ht="12.75">
      <c r="A114" s="4"/>
      <c r="C114" s="4"/>
      <c r="D114" s="4"/>
      <c r="E114" s="4"/>
      <c r="F114" s="6"/>
      <c r="G114" s="6"/>
      <c r="H114" s="4"/>
      <c r="I114" s="4"/>
      <c r="J114" s="4"/>
      <c r="K114" s="4"/>
      <c r="L114" s="4"/>
      <c r="M114" s="4"/>
      <c r="N114" s="4"/>
      <c r="O114" s="4"/>
    </row>
    <row r="115" spans="1:15" s="3" customFormat="1" ht="12.75">
      <c r="A115" s="4"/>
      <c r="C115" s="4"/>
      <c r="D115" s="4"/>
      <c r="E115" s="4"/>
      <c r="F115" s="6"/>
      <c r="G115" s="6"/>
      <c r="H115" s="4"/>
      <c r="I115" s="4"/>
      <c r="J115" s="4"/>
      <c r="K115" s="4"/>
      <c r="L115" s="4"/>
      <c r="M115" s="4"/>
      <c r="N115" s="4"/>
      <c r="O115" s="4"/>
    </row>
    <row r="116" spans="1:15" s="3" customFormat="1" ht="12.75">
      <c r="A116" s="4"/>
      <c r="C116" s="4"/>
      <c r="D116" s="4"/>
      <c r="E116" s="4"/>
      <c r="F116" s="6"/>
      <c r="G116" s="6"/>
      <c r="H116" s="4"/>
      <c r="I116" s="4"/>
      <c r="J116" s="4"/>
      <c r="K116" s="4"/>
      <c r="L116" s="4"/>
      <c r="M116" s="4"/>
      <c r="N116" s="4"/>
      <c r="O116" s="4"/>
    </row>
    <row r="117" spans="1:15" s="3" customFormat="1" ht="12.75">
      <c r="A117" s="4"/>
      <c r="C117" s="4"/>
      <c r="D117" s="4"/>
      <c r="E117" s="4"/>
      <c r="F117" s="6"/>
      <c r="G117" s="6"/>
      <c r="H117" s="4"/>
      <c r="I117" s="4"/>
      <c r="J117" s="4"/>
      <c r="K117" s="4"/>
      <c r="L117" s="4"/>
      <c r="M117" s="4"/>
      <c r="N117" s="4"/>
      <c r="O117" s="4"/>
    </row>
    <row r="118" spans="1:15" s="3" customFormat="1" ht="12.75">
      <c r="A118" s="4"/>
      <c r="C118" s="4"/>
      <c r="D118" s="4"/>
      <c r="E118" s="4"/>
      <c r="F118" s="6"/>
      <c r="G118" s="6"/>
      <c r="H118" s="4"/>
      <c r="I118" s="4"/>
      <c r="J118" s="4"/>
      <c r="K118" s="4"/>
      <c r="L118" s="4"/>
      <c r="M118" s="4"/>
      <c r="N118" s="4"/>
      <c r="O118" s="4"/>
    </row>
    <row r="119" spans="1:15" s="3" customFormat="1" ht="12.75">
      <c r="A119" s="4"/>
      <c r="C119" s="4"/>
      <c r="D119" s="4"/>
      <c r="E119" s="4"/>
      <c r="F119" s="6"/>
      <c r="G119" s="6"/>
      <c r="H119" s="4"/>
      <c r="I119" s="4"/>
      <c r="J119" s="4"/>
      <c r="K119" s="4"/>
      <c r="L119" s="4"/>
      <c r="M119" s="4"/>
      <c r="N119" s="4"/>
      <c r="O119" s="4"/>
    </row>
    <row r="120" spans="1:15" s="3" customFormat="1" ht="12.75">
      <c r="A120" s="4"/>
      <c r="C120" s="4"/>
      <c r="D120" s="4"/>
      <c r="E120" s="4"/>
      <c r="F120" s="6"/>
      <c r="G120" s="6"/>
      <c r="H120" s="4"/>
      <c r="I120" s="4"/>
      <c r="J120" s="4"/>
      <c r="K120" s="4"/>
      <c r="L120" s="4"/>
      <c r="M120" s="4"/>
      <c r="N120" s="4"/>
      <c r="O120" s="4"/>
    </row>
    <row r="121" spans="1:15" s="3" customFormat="1" ht="12.75">
      <c r="A121" s="4"/>
      <c r="C121" s="4"/>
      <c r="D121" s="4"/>
      <c r="E121" s="4"/>
      <c r="F121" s="6"/>
      <c r="G121" s="6"/>
      <c r="H121" s="4"/>
      <c r="I121" s="4"/>
      <c r="J121" s="4"/>
      <c r="K121" s="4"/>
      <c r="L121" s="4"/>
      <c r="M121" s="4"/>
      <c r="N121" s="4"/>
      <c r="O121" s="4"/>
    </row>
    <row r="122" spans="1:15" s="3" customFormat="1" ht="12.75">
      <c r="A122" s="4"/>
      <c r="C122" s="4"/>
      <c r="D122" s="4"/>
      <c r="E122" s="4"/>
      <c r="F122" s="6"/>
      <c r="G122" s="6"/>
      <c r="H122" s="4"/>
      <c r="I122" s="4"/>
      <c r="J122" s="4"/>
      <c r="K122" s="4"/>
      <c r="L122" s="4"/>
      <c r="M122" s="4"/>
      <c r="N122" s="4"/>
      <c r="O122" s="4"/>
    </row>
    <row r="123" spans="1:15" s="3" customFormat="1" ht="12.75">
      <c r="A123" s="4"/>
      <c r="C123" s="4"/>
      <c r="D123" s="4"/>
      <c r="E123" s="4"/>
      <c r="F123" s="6"/>
      <c r="G123" s="6"/>
      <c r="H123" s="4"/>
      <c r="I123" s="4"/>
      <c r="J123" s="4"/>
      <c r="K123" s="4"/>
      <c r="L123" s="4"/>
      <c r="M123" s="4"/>
      <c r="N123" s="4"/>
      <c r="O123" s="4"/>
    </row>
    <row r="124" spans="1:15" s="3" customFormat="1" ht="12.75">
      <c r="A124" s="4"/>
      <c r="C124" s="4"/>
      <c r="D124" s="4"/>
      <c r="E124" s="4"/>
      <c r="F124" s="6"/>
      <c r="G124" s="6"/>
      <c r="H124" s="4"/>
      <c r="I124" s="4"/>
      <c r="J124" s="4"/>
      <c r="K124" s="4"/>
      <c r="L124" s="4"/>
      <c r="M124" s="4"/>
      <c r="N124" s="4"/>
      <c r="O124" s="4"/>
    </row>
    <row r="125" spans="1:15" s="3" customFormat="1" ht="12.75">
      <c r="A125" s="4"/>
      <c r="C125" s="4"/>
      <c r="D125" s="4"/>
      <c r="E125" s="4"/>
      <c r="F125" s="6"/>
      <c r="G125" s="6"/>
      <c r="H125" s="4"/>
      <c r="I125" s="4"/>
      <c r="J125" s="4"/>
      <c r="K125" s="4"/>
      <c r="L125" s="4"/>
      <c r="M125" s="4"/>
      <c r="N125" s="4"/>
      <c r="O125" s="4"/>
    </row>
    <row r="126" spans="1:15" s="3" customFormat="1" ht="12.75">
      <c r="A126" s="4"/>
      <c r="C126" s="4"/>
      <c r="D126" s="4"/>
      <c r="E126" s="4"/>
      <c r="F126" s="6"/>
      <c r="G126" s="6"/>
      <c r="H126" s="4"/>
      <c r="I126" s="4"/>
      <c r="J126" s="4"/>
      <c r="K126" s="4"/>
      <c r="L126" s="4"/>
      <c r="M126" s="4"/>
      <c r="N126" s="4"/>
      <c r="O126" s="4"/>
    </row>
    <row r="127" spans="1:15" s="3" customFormat="1" ht="12.75">
      <c r="A127" s="4"/>
      <c r="C127" s="4"/>
      <c r="D127" s="4"/>
      <c r="E127" s="4"/>
      <c r="F127" s="6"/>
      <c r="G127" s="6"/>
      <c r="H127" s="4"/>
      <c r="I127" s="4"/>
      <c r="J127" s="4"/>
      <c r="K127" s="4"/>
      <c r="L127" s="4"/>
      <c r="M127" s="4"/>
      <c r="N127" s="4"/>
      <c r="O127" s="4"/>
    </row>
    <row r="128" spans="1:15" s="3" customFormat="1" ht="12.75">
      <c r="A128" s="4"/>
      <c r="C128" s="4"/>
      <c r="D128" s="4"/>
      <c r="E128" s="4"/>
      <c r="F128" s="6"/>
      <c r="G128" s="6"/>
      <c r="H128" s="4"/>
      <c r="I128" s="4"/>
      <c r="J128" s="4"/>
      <c r="K128" s="4"/>
      <c r="L128" s="4"/>
      <c r="M128" s="4"/>
      <c r="N128" s="4"/>
      <c r="O128" s="4"/>
    </row>
    <row r="129" spans="1:15" s="3" customFormat="1" ht="12.75">
      <c r="A129" s="4"/>
      <c r="C129" s="4"/>
      <c r="D129" s="4"/>
      <c r="E129" s="4"/>
      <c r="F129" s="6"/>
      <c r="G129" s="6"/>
      <c r="H129" s="4"/>
      <c r="I129" s="4"/>
      <c r="J129" s="4"/>
      <c r="K129" s="4"/>
      <c r="L129" s="4"/>
      <c r="M129" s="4"/>
      <c r="N129" s="4"/>
      <c r="O129" s="4"/>
    </row>
    <row r="130" spans="1:15" s="3" customFormat="1" ht="12.75">
      <c r="A130" s="4"/>
      <c r="C130" s="4"/>
      <c r="D130" s="4"/>
      <c r="E130" s="4"/>
      <c r="F130" s="6"/>
      <c r="G130" s="6"/>
      <c r="H130" s="4"/>
      <c r="I130" s="4"/>
      <c r="J130" s="4"/>
      <c r="K130" s="4"/>
      <c r="L130" s="4"/>
      <c r="M130" s="4"/>
      <c r="N130" s="4"/>
      <c r="O130" s="4"/>
    </row>
    <row r="131" spans="1:15" s="3" customFormat="1" ht="12.75">
      <c r="A131" s="4"/>
      <c r="C131" s="4"/>
      <c r="D131" s="4"/>
      <c r="E131" s="4"/>
      <c r="F131" s="6"/>
      <c r="G131" s="6"/>
      <c r="H131" s="4"/>
      <c r="I131" s="4"/>
      <c r="J131" s="4"/>
      <c r="K131" s="4"/>
      <c r="L131" s="4"/>
      <c r="M131" s="4"/>
      <c r="N131" s="4"/>
      <c r="O131" s="4"/>
    </row>
    <row r="132" spans="1:15" s="3" customFormat="1" ht="12.75">
      <c r="A132" s="4"/>
      <c r="C132" s="4"/>
      <c r="D132" s="4"/>
      <c r="E132" s="4"/>
      <c r="F132" s="6"/>
      <c r="G132" s="6"/>
      <c r="H132" s="4"/>
      <c r="I132" s="4"/>
      <c r="J132" s="4"/>
      <c r="K132" s="4"/>
      <c r="L132" s="4"/>
      <c r="M132" s="4"/>
      <c r="N132" s="4"/>
      <c r="O132" s="4"/>
    </row>
    <row r="133" spans="1:15" s="3" customFormat="1" ht="12.75">
      <c r="A133" s="4"/>
      <c r="C133" s="4"/>
      <c r="D133" s="4"/>
      <c r="E133" s="4"/>
      <c r="F133" s="6"/>
      <c r="G133" s="6"/>
      <c r="H133" s="4"/>
      <c r="I133" s="4"/>
      <c r="J133" s="4"/>
      <c r="K133" s="4"/>
      <c r="L133" s="4"/>
      <c r="M133" s="4"/>
      <c r="N133" s="4"/>
      <c r="O133" s="4"/>
    </row>
    <row r="134" spans="1:15" s="3" customFormat="1" ht="12.75">
      <c r="A134" s="4"/>
      <c r="C134" s="4"/>
      <c r="D134" s="4"/>
      <c r="E134" s="4"/>
      <c r="F134" s="6"/>
      <c r="G134" s="6"/>
      <c r="H134" s="4"/>
      <c r="I134" s="4"/>
      <c r="J134" s="4"/>
      <c r="K134" s="4"/>
      <c r="L134" s="4"/>
      <c r="M134" s="4"/>
      <c r="N134" s="4"/>
      <c r="O134" s="4"/>
    </row>
    <row r="135" spans="1:15" s="3" customFormat="1" ht="12.75">
      <c r="A135" s="4"/>
      <c r="C135" s="4"/>
      <c r="D135" s="4"/>
      <c r="E135" s="4"/>
      <c r="F135" s="6"/>
      <c r="G135" s="6"/>
      <c r="H135" s="4"/>
      <c r="I135" s="4"/>
      <c r="J135" s="4"/>
      <c r="K135" s="4"/>
      <c r="L135" s="4"/>
      <c r="M135" s="4"/>
      <c r="N135" s="4"/>
      <c r="O135" s="4"/>
    </row>
    <row r="136" spans="1:15" s="3" customFormat="1" ht="12.75">
      <c r="A136" s="4"/>
      <c r="C136" s="4"/>
      <c r="D136" s="4"/>
      <c r="E136" s="4"/>
      <c r="F136" s="6"/>
      <c r="G136" s="6"/>
      <c r="H136" s="4"/>
      <c r="I136" s="4"/>
      <c r="J136" s="4"/>
      <c r="K136" s="4"/>
      <c r="L136" s="4"/>
      <c r="M136" s="4"/>
      <c r="N136" s="4"/>
      <c r="O136" s="4"/>
    </row>
    <row r="137" spans="1:15" s="3" customFormat="1" ht="12.75">
      <c r="A137" s="4"/>
      <c r="C137" s="4"/>
      <c r="D137" s="4"/>
      <c r="E137" s="4"/>
      <c r="F137" s="6"/>
      <c r="G137" s="6"/>
      <c r="H137" s="4"/>
      <c r="I137" s="4"/>
      <c r="J137" s="4"/>
      <c r="K137" s="4"/>
      <c r="L137" s="4"/>
      <c r="M137" s="4"/>
      <c r="N137" s="4"/>
      <c r="O137" s="4"/>
    </row>
    <row r="138" spans="1:15" s="3" customFormat="1" ht="12.75">
      <c r="A138" s="4"/>
      <c r="C138" s="4"/>
      <c r="D138" s="4"/>
      <c r="E138" s="4"/>
      <c r="F138" s="6"/>
      <c r="G138" s="6"/>
      <c r="H138" s="4"/>
      <c r="I138" s="4"/>
      <c r="J138" s="4"/>
      <c r="K138" s="4"/>
      <c r="L138" s="4"/>
      <c r="M138" s="4"/>
      <c r="N138" s="4"/>
      <c r="O138" s="4"/>
    </row>
    <row r="139" spans="1:15" s="3" customFormat="1" ht="12.75">
      <c r="A139" s="4"/>
      <c r="C139" s="4"/>
      <c r="D139" s="4"/>
      <c r="E139" s="4"/>
      <c r="F139" s="6"/>
      <c r="G139" s="6"/>
      <c r="H139" s="4"/>
      <c r="I139" s="4"/>
      <c r="J139" s="4"/>
      <c r="K139" s="4"/>
      <c r="L139" s="4"/>
      <c r="M139" s="4"/>
      <c r="N139" s="4"/>
      <c r="O139" s="4"/>
    </row>
    <row r="140" spans="1:15" s="3" customFormat="1" ht="12.75">
      <c r="A140" s="4"/>
      <c r="C140" s="4"/>
      <c r="D140" s="4"/>
      <c r="E140" s="4"/>
      <c r="F140" s="6"/>
      <c r="G140" s="6"/>
      <c r="H140" s="4"/>
      <c r="I140" s="4"/>
      <c r="J140" s="4"/>
      <c r="K140" s="4"/>
      <c r="L140" s="4"/>
      <c r="M140" s="4"/>
      <c r="N140" s="4"/>
      <c r="O140" s="4"/>
    </row>
    <row r="141" spans="1:15" s="3" customFormat="1" ht="12.75">
      <c r="A141" s="4"/>
      <c r="C141" s="4"/>
      <c r="D141" s="4"/>
      <c r="E141" s="4"/>
      <c r="F141" s="6"/>
      <c r="G141" s="6"/>
      <c r="H141" s="4"/>
      <c r="I141" s="4"/>
      <c r="J141" s="4"/>
      <c r="K141" s="4"/>
      <c r="L141" s="4"/>
      <c r="M141" s="4"/>
      <c r="N141" s="4"/>
      <c r="O141" s="4"/>
    </row>
    <row r="142" spans="1:15" s="3" customFormat="1" ht="12.75">
      <c r="A142" s="4"/>
      <c r="C142" s="4"/>
      <c r="D142" s="4"/>
      <c r="E142" s="4"/>
      <c r="F142" s="6"/>
      <c r="G142" s="6"/>
      <c r="H142" s="4"/>
      <c r="I142" s="4"/>
      <c r="J142" s="4"/>
      <c r="K142" s="4"/>
      <c r="L142" s="4"/>
      <c r="M142" s="4"/>
      <c r="N142" s="4"/>
      <c r="O142" s="4"/>
    </row>
    <row r="143" spans="1:15" s="3" customFormat="1" ht="12.75">
      <c r="A143" s="4"/>
      <c r="C143" s="4"/>
      <c r="D143" s="4"/>
      <c r="E143" s="4"/>
      <c r="F143" s="6"/>
      <c r="G143" s="6"/>
      <c r="H143" s="4"/>
      <c r="I143" s="4"/>
      <c r="J143" s="4"/>
      <c r="K143" s="4"/>
      <c r="L143" s="4"/>
      <c r="M143" s="4"/>
      <c r="N143" s="4"/>
      <c r="O143" s="4"/>
    </row>
    <row r="144" spans="1:15" s="3" customFormat="1" ht="12.75">
      <c r="A144" s="4"/>
      <c r="C144" s="4"/>
      <c r="D144" s="4"/>
      <c r="E144" s="4"/>
      <c r="F144" s="6"/>
      <c r="G144" s="6"/>
      <c r="H144" s="4"/>
      <c r="I144" s="4"/>
      <c r="J144" s="4"/>
      <c r="K144" s="4"/>
      <c r="L144" s="4"/>
      <c r="M144" s="4"/>
      <c r="N144" s="4"/>
      <c r="O144" s="4"/>
    </row>
    <row r="145" spans="1:15" s="3" customFormat="1" ht="12.75">
      <c r="A145" s="4"/>
      <c r="C145" s="4"/>
      <c r="D145" s="4"/>
      <c r="E145" s="4"/>
      <c r="F145" s="6"/>
      <c r="G145" s="6"/>
      <c r="H145" s="4"/>
      <c r="I145" s="4"/>
      <c r="J145" s="4"/>
      <c r="K145" s="4"/>
      <c r="L145" s="4"/>
      <c r="M145" s="4"/>
      <c r="N145" s="4"/>
      <c r="O145" s="4"/>
    </row>
    <row r="146" spans="1:15" s="3" customFormat="1" ht="12.75">
      <c r="A146" s="4"/>
      <c r="C146" s="4"/>
      <c r="D146" s="4"/>
      <c r="E146" s="4"/>
      <c r="F146" s="6"/>
      <c r="G146" s="6"/>
      <c r="H146" s="4"/>
      <c r="I146" s="4"/>
      <c r="J146" s="4"/>
      <c r="K146" s="4"/>
      <c r="L146" s="4"/>
      <c r="M146" s="4"/>
      <c r="N146" s="4"/>
      <c r="O146" s="4"/>
    </row>
    <row r="147" spans="1:15" s="3" customFormat="1" ht="12.75">
      <c r="A147" s="4"/>
      <c r="C147" s="4"/>
      <c r="D147" s="4"/>
      <c r="E147" s="4"/>
      <c r="F147" s="6"/>
      <c r="G147" s="6"/>
      <c r="H147" s="4"/>
      <c r="I147" s="4"/>
      <c r="J147" s="4"/>
      <c r="K147" s="4"/>
      <c r="L147" s="4"/>
      <c r="M147" s="4"/>
      <c r="N147" s="4"/>
      <c r="O147" s="4"/>
    </row>
    <row r="148" spans="1:15" s="3" customFormat="1" ht="12.75">
      <c r="A148" s="4"/>
      <c r="C148" s="4"/>
      <c r="D148" s="4"/>
      <c r="E148" s="4"/>
      <c r="F148" s="6"/>
      <c r="G148" s="6"/>
      <c r="H148" s="4"/>
      <c r="I148" s="4"/>
      <c r="J148" s="4"/>
      <c r="K148" s="4"/>
      <c r="L148" s="4"/>
      <c r="M148" s="4"/>
      <c r="N148" s="4"/>
      <c r="O148" s="4"/>
    </row>
    <row r="149" spans="1:15" s="3" customFormat="1" ht="12.75">
      <c r="A149" s="4"/>
      <c r="C149" s="4"/>
      <c r="D149" s="4"/>
      <c r="E149" s="4"/>
      <c r="F149" s="6"/>
      <c r="G149" s="6"/>
      <c r="H149" s="4"/>
      <c r="I149" s="4"/>
      <c r="J149" s="4"/>
      <c r="K149" s="4"/>
      <c r="L149" s="4"/>
      <c r="M149" s="4"/>
      <c r="N149" s="4"/>
      <c r="O149" s="4"/>
    </row>
    <row r="150" spans="1:15" s="3" customFormat="1" ht="12.75">
      <c r="A150" s="4"/>
      <c r="C150" s="4"/>
      <c r="D150" s="4"/>
      <c r="E150" s="4"/>
      <c r="F150" s="6"/>
      <c r="G150" s="6"/>
      <c r="H150" s="4"/>
      <c r="I150" s="4"/>
      <c r="J150" s="4"/>
      <c r="K150" s="4"/>
      <c r="L150" s="4"/>
      <c r="M150" s="4"/>
      <c r="N150" s="4"/>
      <c r="O150" s="4"/>
    </row>
    <row r="151" spans="1:15" s="3" customFormat="1" ht="12.75">
      <c r="A151" s="4"/>
      <c r="C151" s="4"/>
      <c r="D151" s="4"/>
      <c r="E151" s="4"/>
      <c r="F151" s="6"/>
      <c r="G151" s="6"/>
      <c r="H151" s="4"/>
      <c r="I151" s="4"/>
      <c r="J151" s="4"/>
      <c r="K151" s="4"/>
      <c r="L151" s="4"/>
      <c r="M151" s="4"/>
      <c r="N151" s="4"/>
      <c r="O151" s="4"/>
    </row>
    <row r="152" spans="1:15" s="3" customFormat="1" ht="12.75">
      <c r="A152" s="4"/>
      <c r="C152" s="4"/>
      <c r="D152" s="4"/>
      <c r="E152" s="4"/>
      <c r="F152" s="6"/>
      <c r="G152" s="6"/>
      <c r="H152" s="4"/>
      <c r="I152" s="4"/>
      <c r="J152" s="4"/>
      <c r="K152" s="4"/>
      <c r="L152" s="4"/>
      <c r="M152" s="4"/>
      <c r="N152" s="4"/>
      <c r="O152" s="4"/>
    </row>
  </sheetData>
  <sheetProtection/>
  <mergeCells count="12">
    <mergeCell ref="F7:G7"/>
    <mergeCell ref="H7:I7"/>
    <mergeCell ref="J7:M7"/>
    <mergeCell ref="A7:A8"/>
    <mergeCell ref="B7:B8"/>
    <mergeCell ref="C7:E7"/>
    <mergeCell ref="G8:I8"/>
    <mergeCell ref="A1:N1"/>
    <mergeCell ref="A2:N2"/>
    <mergeCell ref="A3:N3"/>
    <mergeCell ref="N8:O8"/>
    <mergeCell ref="A5:O5"/>
  </mergeCells>
  <printOptions horizontalCentered="1"/>
  <pageMargins left="0" right="0" top="0" bottom="0" header="0.5118110236220472" footer="0.5118110236220472"/>
  <pageSetup fitToHeight="6" fitToWidth="1" horizontalDpi="600" verticalDpi="600" orientation="landscape" paperSize="9" scale="59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Ulia</dc:creator>
  <cp:keywords/>
  <dc:description/>
  <cp:lastModifiedBy>user</cp:lastModifiedBy>
  <cp:lastPrinted>2021-02-08T14:15:05Z</cp:lastPrinted>
  <dcterms:created xsi:type="dcterms:W3CDTF">2004-12-26T09:01:28Z</dcterms:created>
  <dcterms:modified xsi:type="dcterms:W3CDTF">2021-02-08T15:15:22Z</dcterms:modified>
  <cp:category/>
  <cp:version/>
  <cp:contentType/>
  <cp:contentStatus/>
</cp:coreProperties>
</file>